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Min" sheetId="1" r:id="rId1"/>
    <sheet name="Cad" sheetId="2" r:id="rId2"/>
    <sheet name="Nat" sheetId="3" r:id="rId3"/>
    <sheet name="Max" sheetId="4" r:id="rId4"/>
    <sheet name="Senior" sheetId="5" r:id="rId5"/>
    <sheet name="KZ2" sheetId="6" r:id="rId6"/>
    <sheet name="KZ2 M" sheetId="7" r:id="rId7"/>
    <sheet name="Vide" sheetId="8" r:id="rId8"/>
    <sheet name="Open" sheetId="9" r:id="rId9"/>
    <sheet name="DD2" sheetId="10" r:id="rId10"/>
    <sheet name="X30J" sheetId="11" r:id="rId11"/>
    <sheet name="Master" sheetId="12" r:id="rId12"/>
    <sheet name="Paramétrage" sheetId="13" r:id="rId13"/>
  </sheets>
  <definedNames>
    <definedName name="classé">'Paramétrage'!$D$1</definedName>
    <definedName name="début" localSheetId="1">'Cad'!$B$6</definedName>
    <definedName name="début" localSheetId="9">'DD2'!$B$6</definedName>
    <definedName name="début" localSheetId="5">'KZ2'!$B$6</definedName>
    <definedName name="début" localSheetId="6">'KZ2 M'!$B$6</definedName>
    <definedName name="début" localSheetId="11">'Master'!$B$6</definedName>
    <definedName name="début" localSheetId="3">'Max'!$B$6</definedName>
    <definedName name="début" localSheetId="0">'Min'!$B$6</definedName>
    <definedName name="début" localSheetId="2">'Nat'!$B$6</definedName>
    <definedName name="début" localSheetId="8">'Open'!$B$6</definedName>
    <definedName name="début" localSheetId="12">'Paramétrage'!#REF!</definedName>
    <definedName name="début" localSheetId="4">'Senior'!$B$6</definedName>
    <definedName name="début" localSheetId="7">'Vide'!$B$6</definedName>
    <definedName name="début" localSheetId="10">'X30J'!$B$6</definedName>
    <definedName name="début">#REF!</definedName>
    <definedName name="fin" localSheetId="1">'Cad'!$AL$43</definedName>
    <definedName name="fin" localSheetId="9">'DD2'!$AL$37</definedName>
    <definedName name="fin" localSheetId="5">'KZ2'!$AL$37</definedName>
    <definedName name="fin" localSheetId="6">'KZ2 M'!$AL$37</definedName>
    <definedName name="fin" localSheetId="11">'Master'!$AL$37</definedName>
    <definedName name="fin" localSheetId="3">'Max'!$AL$37</definedName>
    <definedName name="fin" localSheetId="0">'Min'!$AL$37</definedName>
    <definedName name="fin" localSheetId="2">'Nat'!$AL$47</definedName>
    <definedName name="fin" localSheetId="8">'Open'!$AL$37</definedName>
    <definedName name="fin" localSheetId="12">'Paramétrage'!#REF!</definedName>
    <definedName name="fin" localSheetId="4">'Senior'!$AL$40</definedName>
    <definedName name="fin" localSheetId="7">'Vide'!$AL$37</definedName>
    <definedName name="fin" localSheetId="10">'X30J'!$AL$38</definedName>
    <definedName name="fin">#REF!</definedName>
    <definedName name="_xlnm.Print_Titles" localSheetId="1">'Cad'!$1:$5</definedName>
    <definedName name="_xlnm.Print_Titles" localSheetId="9">'DD2'!$1:$5</definedName>
    <definedName name="_xlnm.Print_Titles" localSheetId="5">'KZ2'!$1:$5</definedName>
    <definedName name="_xlnm.Print_Titles" localSheetId="6">'KZ2 M'!$1:$5</definedName>
    <definedName name="_xlnm.Print_Titles" localSheetId="11">'Master'!$1:$5</definedName>
    <definedName name="_xlnm.Print_Titles" localSheetId="3">'Max'!$1:$5</definedName>
    <definedName name="_xlnm.Print_Titles" localSheetId="0">'Min'!$1:$5</definedName>
    <definedName name="_xlnm.Print_Titles" localSheetId="2">'Nat'!$1:$5</definedName>
    <definedName name="_xlnm.Print_Titles" localSheetId="8">'Open'!$1:$5</definedName>
    <definedName name="_xlnm.Print_Titles" localSheetId="4">'Senior'!$1:$5</definedName>
    <definedName name="_xlnm.Print_Titles" localSheetId="7">'Vide'!$1:$5</definedName>
    <definedName name="_xlnm.Print_Titles" localSheetId="10">'X30J'!$1:$5</definedName>
    <definedName name="Liste">#REF!</definedName>
    <definedName name="Nbcourse">'Paramétrage'!$D$2</definedName>
    <definedName name="_xlnm.Print_Area" localSheetId="1">'Cad'!$A$1:$AK$43</definedName>
    <definedName name="_xlnm.Print_Area" localSheetId="9">'DD2'!$A$1:$AK$37</definedName>
    <definedName name="_xlnm.Print_Area" localSheetId="5">'KZ2'!$A$1:$AK$37</definedName>
    <definedName name="_xlnm.Print_Area" localSheetId="6">'KZ2 M'!$A$1:$AK$37</definedName>
    <definedName name="_xlnm.Print_Area" localSheetId="11">'Master'!$A$1:$AK$37</definedName>
    <definedName name="_xlnm.Print_Area" localSheetId="3">'Max'!$A$1:$AK$37</definedName>
    <definedName name="_xlnm.Print_Area" localSheetId="0">'Min'!$A$1:$AK$37</definedName>
    <definedName name="_xlnm.Print_Area" localSheetId="2">'Nat'!$A$1:$AK$47</definedName>
    <definedName name="_xlnm.Print_Area" localSheetId="8">'Open'!$A$1:$AK$37</definedName>
    <definedName name="_xlnm.Print_Area" localSheetId="12">'Paramétrage'!$A$1:$D$2</definedName>
    <definedName name="_xlnm.Print_Area" localSheetId="4">'Senior'!$A$1:$AK$40</definedName>
    <definedName name="_xlnm.Print_Area" localSheetId="7">'Vide'!$A$1:$AK$37</definedName>
    <definedName name="_xlnm.Print_Area" localSheetId="10">'X30J'!$A$1:$AK$38</definedName>
  </definedNames>
  <calcPr fullCalcOnLoad="1"/>
</workbook>
</file>

<file path=xl/sharedStrings.xml><?xml version="1.0" encoding="utf-8"?>
<sst xmlns="http://schemas.openxmlformats.org/spreadsheetml/2006/main" count="963" uniqueCount="309">
  <si>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</si>
  <si>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</si>
  <si>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</si>
  <si>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</si>
  <si>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</si>
  <si>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</si>
  <si>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</si>
  <si>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</si>
  <si>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</si>
  <si>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</si>
  <si>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</si>
  <si>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</si>
  <si>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</si>
  <si>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</si>
  <si>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</si>
  <si>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</si>
  <si>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</si>
  <si>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</si>
  <si>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</si>
  <si>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</si>
  <si>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</si>
  <si>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</si>
  <si>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</si>
  <si>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</si>
  <si>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</si>
  <si>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</si>
  <si>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Chalon</t>
  </si>
  <si>
    <t>Sens</t>
  </si>
  <si>
    <t>Bretigny</t>
  </si>
  <si>
    <t>Rosny</t>
  </si>
  <si>
    <t>Angerville</t>
  </si>
  <si>
    <t>Dourdan</t>
  </si>
  <si>
    <t>Pour la course du 17 Mars , la finale ayant été annulée , les points de la Préfinale ont été doublés</t>
  </si>
  <si>
    <t>DD2</t>
  </si>
  <si>
    <t>Nationale</t>
  </si>
  <si>
    <t>KZ 2</t>
  </si>
  <si>
    <t>Lommerange</t>
  </si>
  <si>
    <t>Lorraine Kart</t>
  </si>
  <si>
    <t>KZ 2 Master</t>
  </si>
  <si>
    <t>Enzo</t>
  </si>
  <si>
    <t>Valentin</t>
  </si>
  <si>
    <t>Thomas</t>
  </si>
  <si>
    <t>Laurent</t>
  </si>
  <si>
    <t xml:space="preserve">45.330 </t>
  </si>
  <si>
    <t>Caille</t>
  </si>
  <si>
    <t>Menendez</t>
  </si>
  <si>
    <t>Giltaire</t>
  </si>
  <si>
    <t>Val d'Oise</t>
  </si>
  <si>
    <t>Couture</t>
  </si>
  <si>
    <t>Illiano</t>
  </si>
  <si>
    <t>Pruvost</t>
  </si>
  <si>
    <t>Ilyes</t>
  </si>
  <si>
    <t>Enclos</t>
  </si>
  <si>
    <t>Hervas</t>
  </si>
  <si>
    <t>Montagne</t>
  </si>
  <si>
    <t>Tom</t>
  </si>
  <si>
    <t>Lacoste</t>
  </si>
  <si>
    <t>Arsène</t>
  </si>
  <si>
    <t>Coutin</t>
  </si>
  <si>
    <t>Victor</t>
  </si>
  <si>
    <t>Rouchy</t>
  </si>
  <si>
    <t>Heyert</t>
  </si>
  <si>
    <t>Théo</t>
  </si>
  <si>
    <t>Chabin</t>
  </si>
  <si>
    <t>Chloé</t>
  </si>
  <si>
    <t>Ayrton</t>
  </si>
  <si>
    <t>Boisson</t>
  </si>
  <si>
    <t>Madeline</t>
  </si>
  <si>
    <t>Fabrice</t>
  </si>
  <si>
    <t>Rodot</t>
  </si>
  <si>
    <t>Bertrand</t>
  </si>
  <si>
    <t>Morel</t>
  </si>
  <si>
    <t>Benoit</t>
  </si>
  <si>
    <t>X30 Junior</t>
  </si>
  <si>
    <t>Martin</t>
  </si>
  <si>
    <t>Viny</t>
  </si>
  <si>
    <t>Open</t>
  </si>
  <si>
    <t>Mainier</t>
  </si>
  <si>
    <t>Evan</t>
  </si>
  <si>
    <t>ASCAP</t>
  </si>
  <si>
    <t>Hugo</t>
  </si>
  <si>
    <t>Julien</t>
  </si>
  <si>
    <t>Nabal</t>
  </si>
  <si>
    <t>Loucas</t>
  </si>
  <si>
    <t>Bejeannin</t>
  </si>
  <si>
    <t>Kevin</t>
  </si>
  <si>
    <t>Vaison</t>
  </si>
  <si>
    <t>Cagnon</t>
  </si>
  <si>
    <t>Condor</t>
  </si>
  <si>
    <t>Affolter</t>
  </si>
  <si>
    <t>Robin</t>
  </si>
  <si>
    <t>Girardet</t>
  </si>
  <si>
    <t>Tristan</t>
  </si>
  <si>
    <t>Mongeard</t>
  </si>
  <si>
    <t>Léa</t>
  </si>
  <si>
    <t>Sarah</t>
  </si>
  <si>
    <t>ASK21</t>
  </si>
  <si>
    <t>Nicolas</t>
  </si>
  <si>
    <t>Matthieu</t>
  </si>
  <si>
    <t>Guth</t>
  </si>
  <si>
    <t>Corentin</t>
  </si>
  <si>
    <t>Haguenau</t>
  </si>
  <si>
    <t>Dormoy</t>
  </si>
  <si>
    <t>Cédric</t>
  </si>
  <si>
    <t>Sens Trophy 2018</t>
  </si>
  <si>
    <t>Senior (X30)</t>
  </si>
  <si>
    <t>Master (X30M)</t>
  </si>
  <si>
    <t>Herbert</t>
  </si>
  <si>
    <t>Ryan</t>
  </si>
  <si>
    <t>Giurca</t>
  </si>
  <si>
    <t>Edouardt</t>
  </si>
  <si>
    <t>Fr de Mecanique</t>
  </si>
  <si>
    <t>Poirier</t>
  </si>
  <si>
    <t>Ethan</t>
  </si>
  <si>
    <t>Stefan</t>
  </si>
  <si>
    <t>Duclos</t>
  </si>
  <si>
    <t>Thibault</t>
  </si>
  <si>
    <t>Timothée</t>
  </si>
  <si>
    <t>Renaux</t>
  </si>
  <si>
    <t>Johan</t>
  </si>
  <si>
    <t>Marchandise</t>
  </si>
  <si>
    <t>Frété</t>
  </si>
  <si>
    <t>Rajoely</t>
  </si>
  <si>
    <t>Miel</t>
  </si>
  <si>
    <t>Sébastien</t>
  </si>
  <si>
    <t>Guérard</t>
  </si>
  <si>
    <t>Nachtergael</t>
  </si>
  <si>
    <t>Josiaud</t>
  </si>
  <si>
    <t>Jean Luc</t>
  </si>
  <si>
    <t>Foulliaron</t>
  </si>
  <si>
    <t>G</t>
  </si>
  <si>
    <t>Moreau</t>
  </si>
  <si>
    <t>Lhuissier</t>
  </si>
  <si>
    <t>Incandela</t>
  </si>
  <si>
    <t>Melun</t>
  </si>
  <si>
    <t>Baptiste</t>
  </si>
  <si>
    <t>Sanson</t>
  </si>
  <si>
    <t>Rouen</t>
  </si>
  <si>
    <t>Beltramelli</t>
  </si>
  <si>
    <t>Auboise</t>
  </si>
  <si>
    <t>Gatinho</t>
  </si>
  <si>
    <t>Soubadou</t>
  </si>
  <si>
    <t>Mathis</t>
  </si>
  <si>
    <t>KC Dyonisien</t>
  </si>
  <si>
    <t>Freze</t>
  </si>
  <si>
    <t>Nougeyrede</t>
  </si>
  <si>
    <t>Clovis</t>
  </si>
  <si>
    <t xml:space="preserve">Giltaire </t>
  </si>
  <si>
    <t>Elyo</t>
  </si>
  <si>
    <t>Aegerter</t>
  </si>
  <si>
    <t>Ratel</t>
  </si>
  <si>
    <t>Andy</t>
  </si>
  <si>
    <t>Annemasse</t>
  </si>
  <si>
    <t>Marcou</t>
  </si>
  <si>
    <t>Arthur</t>
  </si>
  <si>
    <t>Valence</t>
  </si>
  <si>
    <t>Cappucio</t>
  </si>
  <si>
    <t>St Tropez</t>
  </si>
  <si>
    <t>Favre</t>
  </si>
  <si>
    <t>Romain</t>
  </si>
  <si>
    <t>Lyon</t>
  </si>
  <si>
    <t>Monnot</t>
  </si>
  <si>
    <t>Alexandre</t>
  </si>
  <si>
    <t>Closmenil</t>
  </si>
  <si>
    <t>Adrien</t>
  </si>
  <si>
    <t>Bocage</t>
  </si>
  <si>
    <t>Schin-Oua</t>
  </si>
  <si>
    <t>Greg</t>
  </si>
  <si>
    <t>Martinique Karting</t>
  </si>
  <si>
    <t>Durosne</t>
  </si>
  <si>
    <t>Kimi</t>
  </si>
  <si>
    <t>Gourier</t>
  </si>
  <si>
    <t>Jade</t>
  </si>
  <si>
    <t>Barthelemy</t>
  </si>
  <si>
    <t>Micah</t>
  </si>
  <si>
    <t>K61</t>
  </si>
  <si>
    <t>Even</t>
  </si>
  <si>
    <t>Sam</t>
  </si>
  <si>
    <t>Lacombe</t>
  </si>
  <si>
    <t>Mateis</t>
  </si>
  <si>
    <t>Varennes</t>
  </si>
  <si>
    <t>Hervé</t>
  </si>
  <si>
    <t>Alexandra</t>
  </si>
  <si>
    <t>Gal</t>
  </si>
  <si>
    <t>Donneaux</t>
  </si>
  <si>
    <t>Guillaume</t>
  </si>
  <si>
    <t>Scelo</t>
  </si>
  <si>
    <t>Marc Antoine</t>
  </si>
  <si>
    <t>Ancenis</t>
  </si>
  <si>
    <t>Palette</t>
  </si>
  <si>
    <t>Habrant</t>
  </si>
  <si>
    <t>Mathilde</t>
  </si>
  <si>
    <t>Debar</t>
  </si>
  <si>
    <t>Vivien</t>
  </si>
  <si>
    <t>Lassoued</t>
  </si>
  <si>
    <t>Mehdi</t>
  </si>
  <si>
    <t>Blasic</t>
  </si>
  <si>
    <t>Atalian</t>
  </si>
  <si>
    <t>Albert</t>
  </si>
  <si>
    <t>Demacedo</t>
  </si>
  <si>
    <t>Philippe</t>
  </si>
  <si>
    <t>Cormeilles</t>
  </si>
  <si>
    <t>Michel</t>
  </si>
  <si>
    <t>Soulat</t>
  </si>
  <si>
    <t>Wittmayer</t>
  </si>
  <si>
    <t>Kartland</t>
  </si>
  <si>
    <t>L'Enclos</t>
  </si>
  <si>
    <t>Girard</t>
  </si>
  <si>
    <t>Olivier</t>
  </si>
  <si>
    <t>Joly</t>
  </si>
  <si>
    <t>ASK 21</t>
  </si>
  <si>
    <t>Boitel</t>
  </si>
  <si>
    <t>Munnier</t>
  </si>
  <si>
    <t>Noe</t>
  </si>
  <si>
    <t>Stehlin</t>
  </si>
  <si>
    <t>Remy</t>
  </si>
  <si>
    <t>Eschmann</t>
  </si>
  <si>
    <t>Loïc</t>
  </si>
  <si>
    <t>Suisse</t>
  </si>
  <si>
    <t>Fournier</t>
  </si>
  <si>
    <t>Paul</t>
  </si>
  <si>
    <t>Maitre</t>
  </si>
  <si>
    <t>Neill</t>
  </si>
  <si>
    <t>Cannard</t>
  </si>
  <si>
    <t>Besançon</t>
  </si>
  <si>
    <t>Maxime</t>
  </si>
  <si>
    <t>Pays de Gex</t>
  </si>
  <si>
    <t>Pierre</t>
  </si>
  <si>
    <t>Tony</t>
  </si>
  <si>
    <t>Pontarlier</t>
  </si>
  <si>
    <t>Nadler</t>
  </si>
  <si>
    <t>Mauguin</t>
  </si>
  <si>
    <t>Houguet</t>
  </si>
  <si>
    <t>Marat</t>
  </si>
  <si>
    <t>Offroy</t>
  </si>
  <si>
    <t>Orlando</t>
  </si>
  <si>
    <t>Baverey</t>
  </si>
  <si>
    <t>Sulivan</t>
  </si>
  <si>
    <t>Bruley</t>
  </si>
  <si>
    <t>Dos Santos</t>
  </si>
  <si>
    <t>Matteo</t>
  </si>
  <si>
    <t>Cheli</t>
  </si>
  <si>
    <t>Etienne</t>
  </si>
  <si>
    <t>Barbier</t>
  </si>
  <si>
    <t>Beschet</t>
  </si>
  <si>
    <t>Saulnier</t>
  </si>
  <si>
    <t>Vincent</t>
  </si>
  <si>
    <t>Gilloz</t>
  </si>
  <si>
    <t>Saler</t>
  </si>
  <si>
    <t>Mathieu</t>
  </si>
  <si>
    <t>Antoine</t>
  </si>
  <si>
    <t>BUSSERET</t>
  </si>
  <si>
    <t>Emmanuel</t>
  </si>
  <si>
    <t>Val de Saône</t>
  </si>
  <si>
    <t>David</t>
  </si>
  <si>
    <t>CHEVALIER</t>
  </si>
  <si>
    <t>Jean Claude</t>
  </si>
  <si>
    <t>COUTURIER</t>
  </si>
  <si>
    <t>Alexis</t>
  </si>
  <si>
    <t>DEJEAN</t>
  </si>
  <si>
    <t>JACQUEMIN</t>
  </si>
  <si>
    <t>Gregory</t>
  </si>
  <si>
    <t>LIOCHON</t>
  </si>
  <si>
    <t>Anthony</t>
  </si>
  <si>
    <t>L'ORPHELIN</t>
  </si>
  <si>
    <t>Guy</t>
  </si>
  <si>
    <t>NOUGUEYREDE</t>
  </si>
  <si>
    <t>RAYMOND</t>
  </si>
  <si>
    <t>ROUSSET</t>
  </si>
  <si>
    <t>Regis</t>
  </si>
  <si>
    <t>SANTOS</t>
  </si>
  <si>
    <t>William</t>
  </si>
  <si>
    <t>PERDRY</t>
  </si>
  <si>
    <t>Alban</t>
  </si>
  <si>
    <t>REVIRIAULT</t>
  </si>
  <si>
    <t>Magny Cours</t>
  </si>
  <si>
    <t>GODARD</t>
  </si>
  <si>
    <t>Ludovic</t>
  </si>
  <si>
    <t>BARREY</t>
  </si>
  <si>
    <t>Thierry</t>
  </si>
  <si>
    <t>MUNNIER</t>
  </si>
  <si>
    <t>Cedric</t>
  </si>
  <si>
    <t>LEFEVRE</t>
  </si>
  <si>
    <t>Stephane</t>
  </si>
  <si>
    <t>FAISCA</t>
  </si>
  <si>
    <t>Miguel</t>
  </si>
  <si>
    <t>CARDYN</t>
  </si>
  <si>
    <t>BASTID</t>
  </si>
  <si>
    <t>Didier</t>
  </si>
  <si>
    <t>MATHIAN</t>
  </si>
  <si>
    <t>Peugeot</t>
  </si>
  <si>
    <t>Cuny</t>
  </si>
  <si>
    <t>Axel</t>
  </si>
  <si>
    <t>FOSSARD</t>
  </si>
  <si>
    <t>Marius</t>
  </si>
  <si>
    <t>Bidault</t>
  </si>
  <si>
    <t>Lasne</t>
  </si>
  <si>
    <t>Quentin</t>
  </si>
  <si>
    <t>Hodier</t>
  </si>
  <si>
    <t>Piquet</t>
  </si>
  <si>
    <t>Dominique</t>
  </si>
  <si>
    <t>Uberschlag</t>
  </si>
  <si>
    <t>Mohamed</t>
  </si>
  <si>
    <t>Richi</t>
  </si>
  <si>
    <t>Gruter</t>
  </si>
  <si>
    <t>Batkoun</t>
  </si>
  <si>
    <t>Sacha</t>
  </si>
  <si>
    <t>San Marin</t>
  </si>
  <si>
    <t>Julian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</si>
</sst>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vertical="center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21" fillId="0" borderId="76" xfId="0" applyFont="1" applyFill="1" applyBorder="1" applyAlignment="1">
      <alignment horizontal="center" vertical="center"/>
    </xf>
    <xf numFmtId="47" fontId="4" fillId="0" borderId="0" xfId="0" applyNumberFormat="1" applyFont="1" applyFill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5" fillId="34" borderId="30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6" fillId="34" borderId="31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textRotation="90" wrapText="1"/>
    </xf>
    <xf numFmtId="184" fontId="5" fillId="0" borderId="77" xfId="0" applyNumberFormat="1" applyFont="1" applyFill="1" applyBorder="1" applyAlignment="1">
      <alignment horizontal="center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0" fontId="21" fillId="0" borderId="80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78" xfId="0" applyFont="1" applyFill="1" applyBorder="1" applyAlignment="1">
      <alignment horizontal="left" vertical="center" textRotation="90" wrapText="1"/>
    </xf>
    <xf numFmtId="0" fontId="21" fillId="33" borderId="79" xfId="0" applyFont="1" applyFill="1" applyBorder="1" applyAlignment="1">
      <alignment horizontal="left" vertical="center" textRotation="90" wrapText="1"/>
    </xf>
    <xf numFmtId="0" fontId="21" fillId="33" borderId="80" xfId="0" applyFont="1" applyFill="1" applyBorder="1" applyAlignment="1">
      <alignment horizontal="left" vertical="center" textRotation="90" wrapText="1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C41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L5" sqref="L5:AK24"/>
      <selection pane="topRight" activeCell="L5" sqref="L5:AK24"/>
      <selection pane="bottomLeft" activeCell="L5" sqref="L5:AK2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 t="s">
        <v>53</v>
      </c>
      <c r="M5" s="133"/>
      <c r="N5" s="134" t="s">
        <v>82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145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53</v>
      </c>
      <c r="E6" s="113" t="s">
        <v>40</v>
      </c>
      <c r="F6" s="114"/>
      <c r="G6" s="153" t="s">
        <v>27</v>
      </c>
      <c r="H6" s="39" t="str">
        <f>IF(COUNTA(AK6)&gt;0,IF(COUNTA(L6:AK6)&lt;classé,"Non","Oui"),"Non")</f>
        <v>Oui</v>
      </c>
      <c r="I6" s="115">
        <f>SUM(L6:AK6)-SUM(AN6:BA6)+K6</f>
        <v>244</v>
      </c>
      <c r="J6" s="116"/>
      <c r="K6" s="146">
        <f>COUNTIF(L$5:AK$5,$D6)*4</f>
        <v>4</v>
      </c>
      <c r="L6" s="118">
        <v>50</v>
      </c>
      <c r="M6" s="119">
        <v>50</v>
      </c>
      <c r="N6" s="120">
        <v>40</v>
      </c>
      <c r="O6" s="119">
        <v>50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40</v>
      </c>
      <c r="AK6" s="123">
        <v>50</v>
      </c>
      <c r="AL6" s="4">
        <f>MAX(L6:AK6)</f>
        <v>50</v>
      </c>
      <c r="AM6" s="5">
        <f aca="true" t="shared" si="0" ref="AM6:AM24">COUNTA(L6:AK6)</f>
        <v>6</v>
      </c>
      <c r="AN6" s="94">
        <f aca="true" t="shared" si="1" ref="AN6:BA15">IF($AM6&gt;Nbcourse+AN$3-1-$J6,LARGE($L6:$AK6,Nbcourse+AN$3-$J6),0)</f>
        <v>40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</row>
    <row r="7" spans="1:55" s="97" customFormat="1" ht="24.75" customHeight="1">
      <c r="A7" s="39">
        <f aca="true" t="shared" si="2" ref="A7:A35">A6+1</f>
        <v>2</v>
      </c>
      <c r="B7" s="51"/>
      <c r="C7" s="56"/>
      <c r="D7" s="57" t="s">
        <v>107</v>
      </c>
      <c r="E7" s="57" t="s">
        <v>108</v>
      </c>
      <c r="F7" s="58"/>
      <c r="G7" s="151" t="s">
        <v>30</v>
      </c>
      <c r="H7" s="39" t="str">
        <f>IF(COUNTA(AK7)&gt;0,IF(COUNTA(L7:AK7)&lt;classé,"Non","Oui"),"Non")</f>
        <v>Oui</v>
      </c>
      <c r="I7" s="14">
        <f>SUM(L7:AK7)-SUM(AN7:BA7)+K7</f>
        <v>188</v>
      </c>
      <c r="J7" s="117"/>
      <c r="K7" s="146">
        <f>COUNTIF(L$5:AK$5,$D7)*4</f>
        <v>0</v>
      </c>
      <c r="L7" s="15">
        <v>26</v>
      </c>
      <c r="M7" s="16">
        <v>26</v>
      </c>
      <c r="N7" s="54">
        <v>32</v>
      </c>
      <c r="O7" s="16">
        <v>40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50</v>
      </c>
      <c r="AK7" s="82">
        <v>40</v>
      </c>
      <c r="AL7" s="4">
        <f>MAX(L7:AK7)</f>
        <v>50</v>
      </c>
      <c r="AM7" s="5">
        <f t="shared" si="0"/>
        <v>6</v>
      </c>
      <c r="AN7" s="94">
        <f t="shared" si="1"/>
        <v>26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156"/>
    </row>
    <row r="8" spans="1:54" s="97" customFormat="1" ht="24.75" customHeight="1">
      <c r="A8" s="39">
        <f t="shared" si="2"/>
        <v>3</v>
      </c>
      <c r="B8" s="51"/>
      <c r="C8" s="56"/>
      <c r="D8" s="57" t="s">
        <v>82</v>
      </c>
      <c r="E8" s="57" t="s">
        <v>83</v>
      </c>
      <c r="F8" s="58"/>
      <c r="G8" s="57" t="s">
        <v>29</v>
      </c>
      <c r="H8" s="39" t="str">
        <f>IF(COUNTA(AK8)&gt;0,IF(COUNTA(L8:AK8)&lt;classé,"Non","Oui"),"Non")</f>
        <v>Oui</v>
      </c>
      <c r="I8" s="14">
        <f>SUM(L8:AK8)-SUM(AN8:BA8)+K8</f>
        <v>188</v>
      </c>
      <c r="J8" s="117"/>
      <c r="K8" s="146">
        <f>COUNTIF(L$5:AK$5,$D8)*4</f>
        <v>4</v>
      </c>
      <c r="L8" s="15">
        <v>40</v>
      </c>
      <c r="M8" s="16">
        <v>40</v>
      </c>
      <c r="N8" s="54">
        <v>50</v>
      </c>
      <c r="O8" s="16">
        <v>19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22</v>
      </c>
      <c r="AL8" s="4">
        <f>MAX(L8:AK8)</f>
        <v>50</v>
      </c>
      <c r="AM8" s="5">
        <f t="shared" si="0"/>
        <v>6</v>
      </c>
      <c r="AN8" s="94">
        <f t="shared" si="1"/>
        <v>19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>
      <c r="A9" s="39">
        <f t="shared" si="2"/>
        <v>4</v>
      </c>
      <c r="B9" s="51"/>
      <c r="C9" s="56"/>
      <c r="D9" s="151" t="s">
        <v>145</v>
      </c>
      <c r="E9" s="151" t="s">
        <v>146</v>
      </c>
      <c r="F9" s="58"/>
      <c r="G9" s="151" t="s">
        <v>26</v>
      </c>
      <c r="H9" s="39" t="str">
        <f>IF(COUNTA(AK9)&gt;0,IF(COUNTA(L9:AK9)&lt;classé,"Non","Oui"),"Non")</f>
        <v>Oui</v>
      </c>
      <c r="I9" s="14">
        <f>SUM(L9:AK9)-SUM(AN9:BA9)+K9</f>
        <v>108</v>
      </c>
      <c r="J9" s="117"/>
      <c r="K9" s="146">
        <f>COUNTIF(L$5:AK$5,$D9)*4</f>
        <v>4</v>
      </c>
      <c r="L9" s="15"/>
      <c r="M9" s="16"/>
      <c r="N9" s="54">
        <v>20</v>
      </c>
      <c r="O9" s="16">
        <v>26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26</v>
      </c>
      <c r="AK9" s="82">
        <v>32</v>
      </c>
      <c r="AL9" s="4">
        <f>MAX(L9:AK9)</f>
        <v>32</v>
      </c>
      <c r="AM9" s="5">
        <f t="shared" si="0"/>
        <v>4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39">
        <f t="shared" si="2"/>
        <v>5</v>
      </c>
      <c r="B10" s="51"/>
      <c r="C10" s="56"/>
      <c r="D10" s="151" t="s">
        <v>144</v>
      </c>
      <c r="E10" s="151" t="s">
        <v>81</v>
      </c>
      <c r="F10" s="58"/>
      <c r="G10" s="151" t="s">
        <v>29</v>
      </c>
      <c r="H10" s="39" t="str">
        <f>IF(COUNTA(AK10)&gt;0,IF(COUNTA(L10:AK10)&lt;classé,"Non","Oui"),"Non")</f>
        <v>Oui</v>
      </c>
      <c r="I10" s="14">
        <f>SUM(L10:AK10)-SUM(AN10:BA10)+K10</f>
        <v>106</v>
      </c>
      <c r="J10" s="117"/>
      <c r="K10" s="146">
        <f>COUNTIF(L$5:AK$5,$D10)*4</f>
        <v>0</v>
      </c>
      <c r="L10" s="15"/>
      <c r="M10" s="16"/>
      <c r="N10" s="54">
        <v>26</v>
      </c>
      <c r="O10" s="16">
        <v>32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22</v>
      </c>
      <c r="AK10" s="82">
        <v>26</v>
      </c>
      <c r="AL10" s="4">
        <f>MAX(L10:AK10)</f>
        <v>32</v>
      </c>
      <c r="AM10" s="5">
        <f t="shared" si="0"/>
        <v>4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39">
        <f t="shared" si="2"/>
        <v>6</v>
      </c>
      <c r="B11" s="51"/>
      <c r="C11" s="56"/>
      <c r="D11" s="151" t="s">
        <v>147</v>
      </c>
      <c r="E11" s="151" t="s">
        <v>148</v>
      </c>
      <c r="F11" s="58"/>
      <c r="G11" s="151" t="s">
        <v>47</v>
      </c>
      <c r="H11" s="39" t="str">
        <f>IF(COUNTA(AK11)&gt;0,IF(COUNTA(L11:AK11)&lt;classé,"Non","Oui"),"Non")</f>
        <v>Oui</v>
      </c>
      <c r="I11" s="14">
        <f>SUM(L11:AK11)-SUM(AN11:BA11)+K11</f>
        <v>73</v>
      </c>
      <c r="J11" s="117"/>
      <c r="K11" s="146">
        <f>COUNTIF(L$5:AK$5,$D11)*4</f>
        <v>0</v>
      </c>
      <c r="L11" s="15"/>
      <c r="M11" s="16"/>
      <c r="N11" s="54">
        <v>19</v>
      </c>
      <c r="O11" s="16">
        <v>20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17</v>
      </c>
      <c r="AK11" s="82">
        <v>17</v>
      </c>
      <c r="AL11" s="4">
        <f>MAX(L11:AK11)</f>
        <v>20</v>
      </c>
      <c r="AM11" s="5">
        <f t="shared" si="0"/>
        <v>4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39">
        <f t="shared" si="2"/>
        <v>7</v>
      </c>
      <c r="B12" s="51"/>
      <c r="C12" s="56"/>
      <c r="D12" s="151" t="s">
        <v>149</v>
      </c>
      <c r="E12" s="151" t="s">
        <v>59</v>
      </c>
      <c r="F12" s="58"/>
      <c r="G12" s="151" t="s">
        <v>26</v>
      </c>
      <c r="H12" s="39" t="str">
        <f>IF(COUNTA(AK12)&gt;0,IF(COUNTA(L12:AK12)&lt;classé,"Non","Oui"),"Non")</f>
        <v>Oui</v>
      </c>
      <c r="I12" s="14">
        <f>SUM(L12:AK12)-SUM(AN12:BA12)+K12</f>
        <v>73</v>
      </c>
      <c r="J12" s="117"/>
      <c r="K12" s="146">
        <f>COUNTIF(L$5:AK$5,$D12)*4</f>
        <v>0</v>
      </c>
      <c r="L12" s="15"/>
      <c r="M12" s="16"/>
      <c r="N12" s="54">
        <v>18</v>
      </c>
      <c r="O12" s="16">
        <v>18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19</v>
      </c>
      <c r="AK12" s="82">
        <v>18</v>
      </c>
      <c r="AL12" s="4">
        <f>MAX(L12:AK12)</f>
        <v>19</v>
      </c>
      <c r="AM12" s="5">
        <f t="shared" si="0"/>
        <v>4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159">
        <f t="shared" si="2"/>
        <v>8</v>
      </c>
      <c r="B13" s="160"/>
      <c r="C13" s="161"/>
      <c r="D13" s="188" t="s">
        <v>58</v>
      </c>
      <c r="E13" s="162" t="s">
        <v>59</v>
      </c>
      <c r="F13" s="163"/>
      <c r="G13" s="162" t="s">
        <v>36</v>
      </c>
      <c r="H13" s="159" t="str">
        <f>IF(COUNTA(AK13)&gt;0,IF(COUNTA(L13:AK13)&lt;classé,"Non","Oui"),"Non")</f>
        <v>Non</v>
      </c>
      <c r="I13" s="164">
        <f>SUM(L13:AK13)-SUM(AN13:BA13)+K13</f>
        <v>64</v>
      </c>
      <c r="J13" s="165"/>
      <c r="K13" s="165">
        <f>COUNTIF(L$5:AK$5,$D13)*4</f>
        <v>0</v>
      </c>
      <c r="L13" s="166">
        <v>32</v>
      </c>
      <c r="M13" s="167">
        <v>32</v>
      </c>
      <c r="N13" s="168"/>
      <c r="O13" s="167"/>
      <c r="P13" s="168"/>
      <c r="Q13" s="169"/>
      <c r="R13" s="170"/>
      <c r="S13" s="167"/>
      <c r="T13" s="170"/>
      <c r="U13" s="169"/>
      <c r="V13" s="170"/>
      <c r="W13" s="167"/>
      <c r="X13" s="170"/>
      <c r="Y13" s="167"/>
      <c r="Z13" s="170"/>
      <c r="AA13" s="169"/>
      <c r="AB13" s="170"/>
      <c r="AC13" s="167"/>
      <c r="AD13" s="168"/>
      <c r="AE13" s="169"/>
      <c r="AF13" s="170"/>
      <c r="AG13" s="167"/>
      <c r="AH13" s="170"/>
      <c r="AI13" s="167"/>
      <c r="AJ13" s="169"/>
      <c r="AK13" s="171"/>
      <c r="AL13" s="4">
        <f>MAX(L13:AK13)</f>
        <v>32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159">
        <f t="shared" si="2"/>
        <v>9</v>
      </c>
      <c r="B14" s="160"/>
      <c r="C14" s="161"/>
      <c r="D14" s="162" t="s">
        <v>54</v>
      </c>
      <c r="E14" s="162" t="s">
        <v>55</v>
      </c>
      <c r="F14" s="163"/>
      <c r="G14" s="162" t="s">
        <v>37</v>
      </c>
      <c r="H14" s="159" t="str">
        <f>IF(COUNTA(AK14)&gt;0,IF(COUNTA(L14:AK14)&lt;classé,"Non","Oui"),"Non")</f>
        <v>Non</v>
      </c>
      <c r="I14" s="164">
        <f>SUM(L14:AK14)-SUM(AN14:BA14)+K14</f>
        <v>44</v>
      </c>
      <c r="J14" s="165"/>
      <c r="K14" s="165">
        <f>COUNTIF(L$5:AK$5,$D14)*4</f>
        <v>0</v>
      </c>
      <c r="L14" s="166">
        <v>22</v>
      </c>
      <c r="M14" s="167">
        <v>22</v>
      </c>
      <c r="N14" s="168"/>
      <c r="O14" s="167"/>
      <c r="P14" s="168"/>
      <c r="Q14" s="169"/>
      <c r="R14" s="170"/>
      <c r="S14" s="167"/>
      <c r="T14" s="170"/>
      <c r="U14" s="169"/>
      <c r="V14" s="170"/>
      <c r="W14" s="167"/>
      <c r="X14" s="170"/>
      <c r="Y14" s="167"/>
      <c r="Z14" s="170"/>
      <c r="AA14" s="169"/>
      <c r="AB14" s="170"/>
      <c r="AC14" s="167"/>
      <c r="AD14" s="168"/>
      <c r="AE14" s="169"/>
      <c r="AF14" s="170"/>
      <c r="AG14" s="167"/>
      <c r="AH14" s="170"/>
      <c r="AI14" s="167"/>
      <c r="AJ14" s="169"/>
      <c r="AK14" s="171"/>
      <c r="AL14" s="4">
        <f>MAX(L14:AK14)</f>
        <v>22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159">
        <f t="shared" si="2"/>
        <v>10</v>
      </c>
      <c r="B15" s="160"/>
      <c r="C15" s="161"/>
      <c r="D15" s="188" t="s">
        <v>141</v>
      </c>
      <c r="E15" s="188" t="s">
        <v>142</v>
      </c>
      <c r="F15" s="163"/>
      <c r="G15" s="188" t="s">
        <v>143</v>
      </c>
      <c r="H15" s="159" t="str">
        <f>IF(COUNTA(AK15)&gt;0,IF(COUNTA(L15:AK15)&lt;classé,"Non","Oui"),"Non")</f>
        <v>Non</v>
      </c>
      <c r="I15" s="164">
        <f>SUM(L15:AK15)-SUM(AN15:BA15)+K15</f>
        <v>44</v>
      </c>
      <c r="J15" s="165"/>
      <c r="K15" s="165">
        <f>COUNTIF(L$5:AK$5,$D15)*4</f>
        <v>0</v>
      </c>
      <c r="L15" s="166"/>
      <c r="M15" s="167"/>
      <c r="N15" s="168">
        <v>22</v>
      </c>
      <c r="O15" s="167">
        <v>22</v>
      </c>
      <c r="P15" s="168"/>
      <c r="Q15" s="169"/>
      <c r="R15" s="170"/>
      <c r="S15" s="167"/>
      <c r="T15" s="170"/>
      <c r="U15" s="169"/>
      <c r="V15" s="170"/>
      <c r="W15" s="167"/>
      <c r="X15" s="170"/>
      <c r="Y15" s="167"/>
      <c r="Z15" s="170"/>
      <c r="AA15" s="169"/>
      <c r="AB15" s="170"/>
      <c r="AC15" s="167"/>
      <c r="AD15" s="168"/>
      <c r="AE15" s="169"/>
      <c r="AF15" s="170"/>
      <c r="AG15" s="167"/>
      <c r="AH15" s="170"/>
      <c r="AI15" s="167"/>
      <c r="AJ15" s="169"/>
      <c r="AK15" s="171"/>
      <c r="AL15" s="4">
        <f>MAX(L15:AK15)</f>
        <v>22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175">
        <f t="shared" si="2"/>
        <v>11</v>
      </c>
      <c r="B16" s="176"/>
      <c r="C16" s="177"/>
      <c r="D16" s="188" t="s">
        <v>207</v>
      </c>
      <c r="E16" s="191" t="s">
        <v>208</v>
      </c>
      <c r="F16" s="179"/>
      <c r="G16" s="191" t="s">
        <v>206</v>
      </c>
      <c r="H16" s="159" t="str">
        <f>IF(COUNTA(AK16)&gt;0,IF(COUNTA(L16:AK16)&lt;classé,"Non","Oui"),"Non")</f>
        <v>Non</v>
      </c>
      <c r="I16" s="164">
        <f>SUM(L16:AK16)-SUM(AN16:BA16)+K16</f>
        <v>40</v>
      </c>
      <c r="J16" s="181"/>
      <c r="K16" s="165">
        <f>COUNTIF(L$5:AK$5,$D16)*4</f>
        <v>0</v>
      </c>
      <c r="L16" s="182"/>
      <c r="M16" s="167"/>
      <c r="N16" s="184"/>
      <c r="O16" s="183"/>
      <c r="P16" s="184"/>
      <c r="Q16" s="185"/>
      <c r="R16" s="186"/>
      <c r="S16" s="183"/>
      <c r="T16" s="186"/>
      <c r="U16" s="185"/>
      <c r="V16" s="186"/>
      <c r="W16" s="183"/>
      <c r="X16" s="186"/>
      <c r="Y16" s="183"/>
      <c r="Z16" s="186"/>
      <c r="AA16" s="185"/>
      <c r="AB16" s="186"/>
      <c r="AC16" s="183"/>
      <c r="AD16" s="184"/>
      <c r="AE16" s="185"/>
      <c r="AF16" s="186"/>
      <c r="AG16" s="183"/>
      <c r="AH16" s="186"/>
      <c r="AI16" s="183"/>
      <c r="AJ16" s="185">
        <v>20</v>
      </c>
      <c r="AK16" s="187">
        <v>20</v>
      </c>
      <c r="AL16" s="4">
        <f>MAX(L16:AK16)</f>
        <v>20</v>
      </c>
      <c r="AM16" s="5">
        <f t="shared" si="0"/>
        <v>2</v>
      </c>
      <c r="AN16" s="94">
        <f aca="true" t="shared" si="3" ref="AN16:BA25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</row>
    <row r="17" spans="1:54" s="97" customFormat="1" ht="24.75" customHeight="1" thickBot="1">
      <c r="A17" s="159">
        <f t="shared" si="2"/>
        <v>12</v>
      </c>
      <c r="B17" s="160"/>
      <c r="C17" s="161"/>
      <c r="D17" s="162" t="s">
        <v>289</v>
      </c>
      <c r="E17" s="162" t="s">
        <v>39</v>
      </c>
      <c r="F17" s="163"/>
      <c r="G17" s="191" t="s">
        <v>224</v>
      </c>
      <c r="H17" s="159" t="str">
        <f>IF(COUNTA(AK17)&gt;0,IF(COUNTA(L17:AK17)&lt;classé,"Non","Oui"),"Non")</f>
        <v>Non</v>
      </c>
      <c r="I17" s="164">
        <f>SUM(L17:AK17)-SUM(AN17:BA17)+K17</f>
        <v>37</v>
      </c>
      <c r="J17" s="165"/>
      <c r="K17" s="165">
        <f>COUNTIF(L$5:AK$5,$D17)*4</f>
        <v>0</v>
      </c>
      <c r="L17" s="166"/>
      <c r="M17" s="167"/>
      <c r="N17" s="168"/>
      <c r="O17" s="167"/>
      <c r="P17" s="168"/>
      <c r="Q17" s="169"/>
      <c r="R17" s="170"/>
      <c r="S17" s="167"/>
      <c r="T17" s="170"/>
      <c r="U17" s="169"/>
      <c r="V17" s="170"/>
      <c r="W17" s="167"/>
      <c r="X17" s="170"/>
      <c r="Y17" s="167"/>
      <c r="Z17" s="170"/>
      <c r="AA17" s="169"/>
      <c r="AB17" s="170"/>
      <c r="AC17" s="167"/>
      <c r="AD17" s="168"/>
      <c r="AE17" s="169"/>
      <c r="AF17" s="170"/>
      <c r="AG17" s="167"/>
      <c r="AH17" s="170"/>
      <c r="AI17" s="167"/>
      <c r="AJ17" s="169">
        <v>18</v>
      </c>
      <c r="AK17" s="171">
        <v>19</v>
      </c>
      <c r="AL17" s="4">
        <f>MAX(L17:AK17)</f>
        <v>19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</row>
    <row r="18" spans="1:54" s="97" customFormat="1" ht="24.75" customHeight="1" hidden="1">
      <c r="A18" s="39">
        <f t="shared" si="2"/>
        <v>13</v>
      </c>
      <c r="B18" s="51"/>
      <c r="C18" s="56"/>
      <c r="D18" s="151"/>
      <c r="E18" s="151"/>
      <c r="F18" s="58"/>
      <c r="G18" s="152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6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</row>
    <row r="19" spans="1:54" s="97" customFormat="1" ht="24.75" customHeight="1" hidden="1">
      <c r="A19" s="39">
        <f t="shared" si="2"/>
        <v>14</v>
      </c>
      <c r="B19" s="51"/>
      <c r="C19" s="56"/>
      <c r="D19" s="57"/>
      <c r="E19" s="57"/>
      <c r="F19" s="58"/>
      <c r="G19" s="68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6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</row>
    <row r="20" spans="1:54" s="97" customFormat="1" ht="24.75" customHeight="1" hidden="1">
      <c r="A20" s="39">
        <f t="shared" si="2"/>
        <v>15</v>
      </c>
      <c r="B20" s="51"/>
      <c r="C20" s="56"/>
      <c r="D20" s="57"/>
      <c r="E20" s="57"/>
      <c r="F20" s="58"/>
      <c r="G20" s="68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6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</row>
    <row r="21" spans="1:54" s="97" customFormat="1" ht="24.75" customHeight="1" hidden="1">
      <c r="A21" s="39">
        <f t="shared" si="2"/>
        <v>16</v>
      </c>
      <c r="B21" s="51"/>
      <c r="C21" s="52"/>
      <c r="D21" s="151"/>
      <c r="E21" s="57"/>
      <c r="F21" s="58"/>
      <c r="G21" s="68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6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</row>
    <row r="22" spans="1:54" s="97" customFormat="1" ht="24.75" customHeight="1" hidden="1">
      <c r="A22" s="39">
        <f t="shared" si="2"/>
        <v>17</v>
      </c>
      <c r="B22" s="51"/>
      <c r="C22" s="52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6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 hidden="1">
      <c r="A23" s="39">
        <f t="shared" si="2"/>
        <v>18</v>
      </c>
      <c r="B23" s="51"/>
      <c r="C23" s="56"/>
      <c r="D23" s="151"/>
      <c r="E23" s="57"/>
      <c r="F23" s="58"/>
      <c r="G23" s="151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6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 hidden="1">
      <c r="A24" s="39">
        <f t="shared" si="2"/>
        <v>19</v>
      </c>
      <c r="B24" s="51"/>
      <c r="C24" s="52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6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4.75" customHeight="1" hidden="1">
      <c r="A25" s="39">
        <f t="shared" si="2"/>
        <v>20</v>
      </c>
      <c r="B25" s="51"/>
      <c r="C25" s="56"/>
      <c r="D25" s="151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6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4" ref="AM25:AM35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4.75" customHeight="1" hidden="1">
      <c r="A26" s="39">
        <f t="shared" si="2"/>
        <v>21</v>
      </c>
      <c r="B26" s="51"/>
      <c r="C26" s="52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6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aca="true" t="shared" si="5" ref="AN26:BA32">IF($AM26&gt;Nbcourse+AN$3-1-$J26,LARGE($L26:$AK26,Nbcourse+AN$3-$J26),0)</f>
        <v>0</v>
      </c>
      <c r="AO26" s="4">
        <f t="shared" si="5"/>
        <v>0</v>
      </c>
      <c r="AP26" s="4">
        <f t="shared" si="5"/>
        <v>0</v>
      </c>
      <c r="AQ26" s="4">
        <f t="shared" si="5"/>
        <v>0</v>
      </c>
      <c r="AR26" s="4">
        <f t="shared" si="5"/>
        <v>0</v>
      </c>
      <c r="AS26" s="4">
        <f t="shared" si="5"/>
        <v>0</v>
      </c>
      <c r="AT26" s="4">
        <f t="shared" si="5"/>
        <v>0</v>
      </c>
      <c r="AU26" s="4">
        <f t="shared" si="5"/>
        <v>0</v>
      </c>
      <c r="AV26" s="4">
        <f t="shared" si="5"/>
        <v>0</v>
      </c>
      <c r="AW26" s="4">
        <f t="shared" si="5"/>
        <v>0</v>
      </c>
      <c r="AX26" s="4">
        <f t="shared" si="5"/>
        <v>0</v>
      </c>
      <c r="AY26" s="4">
        <f t="shared" si="5"/>
        <v>0</v>
      </c>
      <c r="AZ26" s="4">
        <f t="shared" si="5"/>
        <v>0</v>
      </c>
      <c r="BA26" s="95">
        <f t="shared" si="5"/>
        <v>0</v>
      </c>
      <c r="BB26" s="96"/>
    </row>
    <row r="27" spans="1:54" s="97" customFormat="1" ht="24.75" customHeight="1" hidden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6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5"/>
        <v>0</v>
      </c>
      <c r="AO27" s="4">
        <f t="shared" si="5"/>
        <v>0</v>
      </c>
      <c r="AP27" s="4">
        <f t="shared" si="5"/>
        <v>0</v>
      </c>
      <c r="AQ27" s="4">
        <f t="shared" si="5"/>
        <v>0</v>
      </c>
      <c r="AR27" s="4">
        <f t="shared" si="5"/>
        <v>0</v>
      </c>
      <c r="AS27" s="4">
        <f t="shared" si="5"/>
        <v>0</v>
      </c>
      <c r="AT27" s="4">
        <f t="shared" si="5"/>
        <v>0</v>
      </c>
      <c r="AU27" s="4">
        <f t="shared" si="5"/>
        <v>0</v>
      </c>
      <c r="AV27" s="4">
        <f t="shared" si="5"/>
        <v>0</v>
      </c>
      <c r="AW27" s="4">
        <f t="shared" si="5"/>
        <v>0</v>
      </c>
      <c r="AX27" s="4">
        <f t="shared" si="5"/>
        <v>0</v>
      </c>
      <c r="AY27" s="4">
        <f t="shared" si="5"/>
        <v>0</v>
      </c>
      <c r="AZ27" s="4">
        <f t="shared" si="5"/>
        <v>0</v>
      </c>
      <c r="BA27" s="95">
        <f t="shared" si="5"/>
        <v>0</v>
      </c>
      <c r="BB27" s="96"/>
    </row>
    <row r="28" spans="1:54" s="97" customFormat="1" ht="24.75" customHeight="1" hidden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6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5"/>
        <v>0</v>
      </c>
      <c r="AO28" s="4">
        <f t="shared" si="5"/>
        <v>0</v>
      </c>
      <c r="AP28" s="4">
        <f t="shared" si="5"/>
        <v>0</v>
      </c>
      <c r="AQ28" s="4">
        <f t="shared" si="5"/>
        <v>0</v>
      </c>
      <c r="AR28" s="4">
        <f t="shared" si="5"/>
        <v>0</v>
      </c>
      <c r="AS28" s="4">
        <f t="shared" si="5"/>
        <v>0</v>
      </c>
      <c r="AT28" s="4">
        <f t="shared" si="5"/>
        <v>0</v>
      </c>
      <c r="AU28" s="4">
        <f t="shared" si="5"/>
        <v>0</v>
      </c>
      <c r="AV28" s="4">
        <f t="shared" si="5"/>
        <v>0</v>
      </c>
      <c r="AW28" s="4">
        <f t="shared" si="5"/>
        <v>0</v>
      </c>
      <c r="AX28" s="4">
        <f t="shared" si="5"/>
        <v>0</v>
      </c>
      <c r="AY28" s="4">
        <f t="shared" si="5"/>
        <v>0</v>
      </c>
      <c r="AZ28" s="4">
        <f t="shared" si="5"/>
        <v>0</v>
      </c>
      <c r="BA28" s="95">
        <f t="shared" si="5"/>
        <v>0</v>
      </c>
      <c r="BB28" s="96"/>
    </row>
    <row r="29" spans="1:54" s="97" customFormat="1" ht="24.75" customHeight="1" hidden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6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5"/>
        <v>0</v>
      </c>
      <c r="AO29" s="4">
        <f t="shared" si="5"/>
        <v>0</v>
      </c>
      <c r="AP29" s="4">
        <f t="shared" si="5"/>
        <v>0</v>
      </c>
      <c r="AQ29" s="4">
        <f t="shared" si="5"/>
        <v>0</v>
      </c>
      <c r="AR29" s="4">
        <f t="shared" si="5"/>
        <v>0</v>
      </c>
      <c r="AS29" s="4">
        <f t="shared" si="5"/>
        <v>0</v>
      </c>
      <c r="AT29" s="4">
        <f t="shared" si="5"/>
        <v>0</v>
      </c>
      <c r="AU29" s="4">
        <f t="shared" si="5"/>
        <v>0</v>
      </c>
      <c r="AV29" s="4">
        <f t="shared" si="5"/>
        <v>0</v>
      </c>
      <c r="AW29" s="4">
        <f t="shared" si="5"/>
        <v>0</v>
      </c>
      <c r="AX29" s="4">
        <f t="shared" si="5"/>
        <v>0</v>
      </c>
      <c r="AY29" s="4">
        <f t="shared" si="5"/>
        <v>0</v>
      </c>
      <c r="AZ29" s="4">
        <f t="shared" si="5"/>
        <v>0</v>
      </c>
      <c r="BA29" s="95">
        <f t="shared" si="5"/>
        <v>0</v>
      </c>
      <c r="BB29" s="96"/>
    </row>
    <row r="30" spans="1:54" s="97" customFormat="1" ht="27.75" customHeight="1" hidden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6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5"/>
        <v>0</v>
      </c>
      <c r="AO30" s="4">
        <f t="shared" si="5"/>
        <v>0</v>
      </c>
      <c r="AP30" s="4">
        <f t="shared" si="5"/>
        <v>0</v>
      </c>
      <c r="AQ30" s="4">
        <f t="shared" si="5"/>
        <v>0</v>
      </c>
      <c r="AR30" s="4">
        <f t="shared" si="5"/>
        <v>0</v>
      </c>
      <c r="AS30" s="4">
        <f t="shared" si="5"/>
        <v>0</v>
      </c>
      <c r="AT30" s="4">
        <f t="shared" si="5"/>
        <v>0</v>
      </c>
      <c r="AU30" s="4">
        <f t="shared" si="5"/>
        <v>0</v>
      </c>
      <c r="AV30" s="4">
        <f t="shared" si="5"/>
        <v>0</v>
      </c>
      <c r="AW30" s="4">
        <f t="shared" si="5"/>
        <v>0</v>
      </c>
      <c r="AX30" s="4">
        <f t="shared" si="5"/>
        <v>0</v>
      </c>
      <c r="AY30" s="4">
        <f t="shared" si="5"/>
        <v>0</v>
      </c>
      <c r="AZ30" s="4">
        <f t="shared" si="5"/>
        <v>0</v>
      </c>
      <c r="BA30" s="95">
        <f t="shared" si="5"/>
        <v>0</v>
      </c>
      <c r="BB30" s="96"/>
    </row>
    <row r="31" spans="1:54" s="97" customFormat="1" ht="24.75" customHeight="1" hidden="1">
      <c r="A31" s="39">
        <f t="shared" si="2"/>
        <v>26</v>
      </c>
      <c r="B31" s="51"/>
      <c r="C31" s="52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6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5"/>
        <v>0</v>
      </c>
      <c r="AO31" s="4">
        <f t="shared" si="5"/>
        <v>0</v>
      </c>
      <c r="AP31" s="4">
        <f t="shared" si="5"/>
        <v>0</v>
      </c>
      <c r="AQ31" s="4">
        <f t="shared" si="5"/>
        <v>0</v>
      </c>
      <c r="AR31" s="4">
        <f t="shared" si="5"/>
        <v>0</v>
      </c>
      <c r="AS31" s="4">
        <f t="shared" si="5"/>
        <v>0</v>
      </c>
      <c r="AT31" s="4">
        <f t="shared" si="5"/>
        <v>0</v>
      </c>
      <c r="AU31" s="4">
        <f t="shared" si="5"/>
        <v>0</v>
      </c>
      <c r="AV31" s="4">
        <f t="shared" si="5"/>
        <v>0</v>
      </c>
      <c r="AW31" s="4">
        <f t="shared" si="5"/>
        <v>0</v>
      </c>
      <c r="AX31" s="4">
        <f t="shared" si="5"/>
        <v>0</v>
      </c>
      <c r="AY31" s="4">
        <f t="shared" si="5"/>
        <v>0</v>
      </c>
      <c r="AZ31" s="4">
        <f t="shared" si="5"/>
        <v>0</v>
      </c>
      <c r="BA31" s="95">
        <f t="shared" si="5"/>
        <v>0</v>
      </c>
      <c r="BB31" s="96"/>
    </row>
    <row r="32" spans="1:54" s="97" customFormat="1" ht="24.75" customHeight="1" hidden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6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5"/>
        <v>0</v>
      </c>
      <c r="AO32" s="4">
        <f t="shared" si="5"/>
        <v>0</v>
      </c>
      <c r="AP32" s="4">
        <f t="shared" si="5"/>
        <v>0</v>
      </c>
      <c r="AQ32" s="4">
        <f t="shared" si="5"/>
        <v>0</v>
      </c>
      <c r="AR32" s="4">
        <f t="shared" si="5"/>
        <v>0</v>
      </c>
      <c r="AS32" s="4">
        <f t="shared" si="5"/>
        <v>0</v>
      </c>
      <c r="AT32" s="4">
        <f t="shared" si="5"/>
        <v>0</v>
      </c>
      <c r="AU32" s="4">
        <f t="shared" si="5"/>
        <v>0</v>
      </c>
      <c r="AV32" s="4">
        <f t="shared" si="5"/>
        <v>0</v>
      </c>
      <c r="AW32" s="4">
        <f t="shared" si="5"/>
        <v>0</v>
      </c>
      <c r="AX32" s="4">
        <f t="shared" si="5"/>
        <v>0</v>
      </c>
      <c r="AY32" s="4">
        <f t="shared" si="5"/>
        <v>0</v>
      </c>
      <c r="AZ32" s="4">
        <f t="shared" si="5"/>
        <v>0</v>
      </c>
      <c r="BA32" s="95">
        <f t="shared" si="5"/>
        <v>0</v>
      </c>
      <c r="BB32" s="96"/>
    </row>
    <row r="33" spans="1:54" s="97" customFormat="1" ht="24.75" customHeight="1" hidden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6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6" ref="AQ33:BA33">IF($AM33&gt;Nbcourse+AQ$3-1-$J33,LARGE($L33:$AK33,Nbcourse+AQ$3-$J33),0)</f>
        <v>0</v>
      </c>
      <c r="AR33" s="4">
        <f t="shared" si="6"/>
        <v>0</v>
      </c>
      <c r="AS33" s="4">
        <f t="shared" si="6"/>
        <v>0</v>
      </c>
      <c r="AT33" s="4">
        <f t="shared" si="6"/>
        <v>0</v>
      </c>
      <c r="AU33" s="4">
        <f t="shared" si="6"/>
        <v>0</v>
      </c>
      <c r="AV33" s="4">
        <f t="shared" si="6"/>
        <v>0</v>
      </c>
      <c r="AW33" s="4">
        <f t="shared" si="6"/>
        <v>0</v>
      </c>
      <c r="AX33" s="4">
        <f t="shared" si="6"/>
        <v>0</v>
      </c>
      <c r="AY33" s="4">
        <f t="shared" si="6"/>
        <v>0</v>
      </c>
      <c r="AZ33" s="4">
        <f t="shared" si="6"/>
        <v>0</v>
      </c>
      <c r="BA33" s="95">
        <f t="shared" si="6"/>
        <v>0</v>
      </c>
      <c r="BB33" s="96"/>
    </row>
    <row r="34" spans="1:54" s="97" customFormat="1" ht="24.75" customHeight="1" hidden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6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7" ref="AN34:BA35">IF($AM34&gt;Nbcourse+AN$3-1-$J34,LARGE($L34:$AK34,Nbcourse+AN$3-$J34),0)</f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 hidden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6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5</v>
      </c>
      <c r="M36" s="88">
        <f>COUNT(M$6:M35)</f>
        <v>5</v>
      </c>
      <c r="N36" s="89">
        <f>COUNT(N$6:N35)</f>
        <v>8</v>
      </c>
      <c r="O36" s="88">
        <f>COUNT(O$6:O35)</f>
        <v>8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9</v>
      </c>
      <c r="AK36" s="92">
        <f>COUNT(AK$6:AK35)</f>
        <v>9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D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33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6" s="97" customFormat="1" ht="24.75" customHeight="1">
      <c r="A6" s="110">
        <v>1</v>
      </c>
      <c r="B6" s="111"/>
      <c r="C6" s="112"/>
      <c r="D6" s="57"/>
      <c r="E6" s="57"/>
      <c r="F6" s="58"/>
      <c r="G6" s="151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s">
        <v>43</v>
      </c>
      <c r="BD6" s="97" t="s">
        <v>44</v>
      </c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/>
      <c r="E7" s="57"/>
      <c r="F7" s="58"/>
      <c r="G7" s="15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/>
      <c r="E8" s="57"/>
      <c r="F8" s="58"/>
      <c r="G8" s="151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/>
      <c r="E10" s="57"/>
      <c r="F10" s="58"/>
      <c r="G10" s="151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151"/>
      <c r="E12" s="57"/>
      <c r="F12" s="58"/>
      <c r="G12" s="151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131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8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73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2"/>
      <c r="M5" s="133"/>
      <c r="N5" s="132"/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0</v>
      </c>
      <c r="J6" s="116"/>
      <c r="K6" s="146">
        <f aca="true" t="shared" si="2" ref="K6:K36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6">MAX(L6:AK6)</f>
        <v>0</v>
      </c>
      <c r="AM6" s="5">
        <f aca="true" t="shared" si="4" ref="AM6:AM23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6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2"/>
      <c r="D20" s="57"/>
      <c r="E20" s="57"/>
      <c r="F20" s="58"/>
      <c r="G20" s="15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151"/>
      <c r="E21" s="57"/>
      <c r="F21" s="58"/>
      <c r="G21" s="151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7"/>
      <c r="L37" s="87">
        <f>COUNT(L$6:L36)</f>
        <v>0</v>
      </c>
      <c r="M37" s="88">
        <f>COUNT(M$6:M36)</f>
        <v>0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106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/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251</v>
      </c>
      <c r="E6" s="113" t="s">
        <v>252</v>
      </c>
      <c r="F6" s="114"/>
      <c r="G6" s="113" t="s">
        <v>253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255</v>
      </c>
      <c r="E7" s="57" t="s">
        <v>256</v>
      </c>
      <c r="F7" s="58"/>
      <c r="G7" s="57" t="s">
        <v>26</v>
      </c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151" t="s">
        <v>257</v>
      </c>
      <c r="E8" s="8" t="s">
        <v>258</v>
      </c>
      <c r="F8" s="53"/>
      <c r="G8" s="8" t="s">
        <v>79</v>
      </c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2"/>
      <c r="D9" s="57" t="s">
        <v>259</v>
      </c>
      <c r="E9" s="57" t="s">
        <v>250</v>
      </c>
      <c r="F9" s="58"/>
      <c r="G9" s="57" t="s">
        <v>26</v>
      </c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8" t="s">
        <v>260</v>
      </c>
      <c r="E10" s="8" t="s">
        <v>41</v>
      </c>
      <c r="F10" s="58"/>
      <c r="G10" s="57" t="s">
        <v>206</v>
      </c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 t="s">
        <v>262</v>
      </c>
      <c r="E11" s="57" t="s">
        <v>263</v>
      </c>
      <c r="F11" s="58"/>
      <c r="G11" s="57" t="s">
        <v>253</v>
      </c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 t="s">
        <v>264</v>
      </c>
      <c r="E12" s="57" t="s">
        <v>265</v>
      </c>
      <c r="F12" s="58"/>
      <c r="G12" s="57" t="s">
        <v>253</v>
      </c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 t="s">
        <v>266</v>
      </c>
      <c r="E13" s="57" t="s">
        <v>81</v>
      </c>
      <c r="F13" s="58"/>
      <c r="G13" s="57" t="s">
        <v>26</v>
      </c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 t="s">
        <v>267</v>
      </c>
      <c r="E14" s="57" t="s">
        <v>261</v>
      </c>
      <c r="F14" s="58"/>
      <c r="G14" s="57" t="s">
        <v>26</v>
      </c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268</v>
      </c>
      <c r="E15" s="57" t="s">
        <v>269</v>
      </c>
      <c r="F15" s="58"/>
      <c r="G15" s="57" t="s">
        <v>253</v>
      </c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 t="s">
        <v>270</v>
      </c>
      <c r="E16" s="154" t="s">
        <v>271</v>
      </c>
      <c r="F16" s="158"/>
      <c r="G16" s="154" t="s">
        <v>224</v>
      </c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8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0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7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 t="s">
        <v>46</v>
      </c>
      <c r="M5" s="133"/>
      <c r="N5" s="134" t="s">
        <v>150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46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46</v>
      </c>
      <c r="E6" s="113" t="s">
        <v>78</v>
      </c>
      <c r="F6" s="114"/>
      <c r="G6" s="113" t="s">
        <v>47</v>
      </c>
      <c r="H6" s="39" t="str">
        <f aca="true" t="shared" si="0" ref="H6:H41">IF(COUNTA(AK6)&gt;0,IF(COUNTA(L6:AK6)&lt;classé,"Non","Oui"),"Non")</f>
        <v>Oui</v>
      </c>
      <c r="I6" s="115">
        <f aca="true" t="shared" si="1" ref="I6:I41">SUM(L6:AK6)-SUM(AN6:BA6)+K6</f>
        <v>234</v>
      </c>
      <c r="J6" s="116"/>
      <c r="K6" s="149">
        <f aca="true" t="shared" si="2" ref="K6:K41">COUNTIF(L$5:AK$5,$D6)*4</f>
        <v>8</v>
      </c>
      <c r="L6" s="118">
        <v>26</v>
      </c>
      <c r="M6" s="119">
        <v>18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41">MAX(L6:AK6)</f>
        <v>50</v>
      </c>
      <c r="AM6" s="5">
        <f aca="true" t="shared" si="4" ref="AM6:AM41">COUNTA(L6:AK6)</f>
        <v>6</v>
      </c>
      <c r="AN6" s="94">
        <f aca="true" t="shared" si="5" ref="AN6:BA15">IF($AM6&gt;Nbcourse+AN$3-1-$J6,LARGE($L6:$AK6,Nbcourse+AN$3-$J6),0)</f>
        <v>18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41">A6+1</f>
        <v>2</v>
      </c>
      <c r="B7" s="51"/>
      <c r="C7" s="52"/>
      <c r="D7" s="57" t="s">
        <v>45</v>
      </c>
      <c r="E7" s="8" t="s">
        <v>39</v>
      </c>
      <c r="F7" s="53"/>
      <c r="G7" s="8" t="s">
        <v>27</v>
      </c>
      <c r="H7" s="39" t="str">
        <f t="shared" si="0"/>
        <v>Oui</v>
      </c>
      <c r="I7" s="14">
        <f t="shared" si="1"/>
        <v>184</v>
      </c>
      <c r="J7" s="117"/>
      <c r="K7" s="146">
        <f t="shared" si="2"/>
        <v>0</v>
      </c>
      <c r="L7" s="15">
        <v>50</v>
      </c>
      <c r="M7" s="16">
        <v>40</v>
      </c>
      <c r="N7" s="54">
        <v>32</v>
      </c>
      <c r="O7" s="16">
        <v>1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22</v>
      </c>
      <c r="AL7" s="4">
        <f t="shared" si="3"/>
        <v>50</v>
      </c>
      <c r="AM7" s="5">
        <f t="shared" si="4"/>
        <v>6</v>
      </c>
      <c r="AN7" s="94">
        <f t="shared" si="5"/>
        <v>1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48</v>
      </c>
      <c r="E8" s="57" t="s">
        <v>49</v>
      </c>
      <c r="F8" s="58"/>
      <c r="G8" s="151" t="s">
        <v>29</v>
      </c>
      <c r="H8" s="39" t="str">
        <f t="shared" si="0"/>
        <v>Oui</v>
      </c>
      <c r="I8" s="14">
        <f t="shared" si="1"/>
        <v>145</v>
      </c>
      <c r="J8" s="117"/>
      <c r="K8" s="146">
        <f t="shared" si="2"/>
        <v>0</v>
      </c>
      <c r="L8" s="15">
        <v>32</v>
      </c>
      <c r="M8" s="16">
        <v>50</v>
      </c>
      <c r="N8" s="54">
        <v>18</v>
      </c>
      <c r="O8" s="16">
        <v>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19</v>
      </c>
      <c r="AK8" s="82">
        <v>26</v>
      </c>
      <c r="AL8" s="4">
        <f t="shared" si="3"/>
        <v>50</v>
      </c>
      <c r="AM8" s="5">
        <f t="shared" si="4"/>
        <v>6</v>
      </c>
      <c r="AN8" s="94">
        <f t="shared" si="5"/>
        <v>2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77</v>
      </c>
      <c r="E9" s="57" t="s">
        <v>78</v>
      </c>
      <c r="F9" s="58"/>
      <c r="G9" s="57" t="s">
        <v>79</v>
      </c>
      <c r="H9" s="39" t="str">
        <f t="shared" si="0"/>
        <v>Oui</v>
      </c>
      <c r="I9" s="14">
        <f t="shared" si="1"/>
        <v>111</v>
      </c>
      <c r="J9" s="117"/>
      <c r="K9" s="146">
        <f t="shared" si="2"/>
        <v>0</v>
      </c>
      <c r="L9" s="15">
        <v>22</v>
      </c>
      <c r="M9" s="16">
        <v>20</v>
      </c>
      <c r="N9" s="54">
        <v>17</v>
      </c>
      <c r="O9" s="16">
        <v>10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20</v>
      </c>
      <c r="AK9" s="82">
        <v>32</v>
      </c>
      <c r="AL9" s="4">
        <f t="shared" si="3"/>
        <v>32</v>
      </c>
      <c r="AM9" s="5">
        <f t="shared" si="4"/>
        <v>6</v>
      </c>
      <c r="AN9" s="94">
        <f t="shared" si="5"/>
        <v>10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56</v>
      </c>
      <c r="E10" s="57" t="s">
        <v>57</v>
      </c>
      <c r="F10" s="58"/>
      <c r="G10" s="151" t="s">
        <v>29</v>
      </c>
      <c r="H10" s="39" t="str">
        <f t="shared" si="0"/>
        <v>Oui</v>
      </c>
      <c r="I10" s="14">
        <f t="shared" si="1"/>
        <v>101</v>
      </c>
      <c r="J10" s="117"/>
      <c r="K10" s="146">
        <f t="shared" si="2"/>
        <v>0</v>
      </c>
      <c r="L10" s="15">
        <v>40</v>
      </c>
      <c r="M10" s="16">
        <v>22</v>
      </c>
      <c r="N10" s="54">
        <v>7</v>
      </c>
      <c r="O10" s="16">
        <v>1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17</v>
      </c>
      <c r="AK10" s="82">
        <v>15</v>
      </c>
      <c r="AL10" s="4">
        <f t="shared" si="3"/>
        <v>40</v>
      </c>
      <c r="AM10" s="5">
        <f t="shared" si="4"/>
        <v>6</v>
      </c>
      <c r="AN10" s="94">
        <f t="shared" si="5"/>
        <v>1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6"/>
      <c r="D11" s="57" t="s">
        <v>50</v>
      </c>
      <c r="E11" s="57" t="s">
        <v>51</v>
      </c>
      <c r="F11" s="58"/>
      <c r="G11" s="151" t="s">
        <v>111</v>
      </c>
      <c r="H11" s="39" t="str">
        <f t="shared" si="0"/>
        <v>Oui</v>
      </c>
      <c r="I11" s="14">
        <f t="shared" si="1"/>
        <v>101</v>
      </c>
      <c r="J11" s="117"/>
      <c r="K11" s="146">
        <f t="shared" si="2"/>
        <v>0</v>
      </c>
      <c r="L11" s="15">
        <v>20</v>
      </c>
      <c r="M11" s="16">
        <v>32</v>
      </c>
      <c r="N11" s="54">
        <v>1</v>
      </c>
      <c r="O11" s="16">
        <v>9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26</v>
      </c>
      <c r="AK11" s="82">
        <v>14</v>
      </c>
      <c r="AL11" s="4">
        <f t="shared" si="3"/>
        <v>32</v>
      </c>
      <c r="AM11" s="5">
        <f t="shared" si="4"/>
        <v>6</v>
      </c>
      <c r="AN11" s="94">
        <f t="shared" si="5"/>
        <v>1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6"/>
      <c r="D12" s="151" t="s">
        <v>150</v>
      </c>
      <c r="E12" s="151" t="s">
        <v>151</v>
      </c>
      <c r="F12" s="58"/>
      <c r="G12" s="151" t="s">
        <v>152</v>
      </c>
      <c r="H12" s="39" t="str">
        <f t="shared" si="0"/>
        <v>Oui</v>
      </c>
      <c r="I12" s="14">
        <f t="shared" si="1"/>
        <v>96</v>
      </c>
      <c r="J12" s="117"/>
      <c r="K12" s="146">
        <f t="shared" si="2"/>
        <v>4</v>
      </c>
      <c r="L12" s="15"/>
      <c r="M12" s="16"/>
      <c r="N12" s="54">
        <v>1</v>
      </c>
      <c r="O12" s="16">
        <v>19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32</v>
      </c>
      <c r="AK12" s="82">
        <v>40</v>
      </c>
      <c r="AL12" s="4">
        <f t="shared" si="3"/>
        <v>40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151" t="s">
        <v>161</v>
      </c>
      <c r="E13" s="151" t="s">
        <v>162</v>
      </c>
      <c r="F13" s="58"/>
      <c r="G13" s="151" t="s">
        <v>152</v>
      </c>
      <c r="H13" s="39" t="str">
        <f t="shared" si="0"/>
        <v>Oui</v>
      </c>
      <c r="I13" s="14">
        <f t="shared" si="1"/>
        <v>94</v>
      </c>
      <c r="J13" s="117"/>
      <c r="K13" s="146">
        <f t="shared" si="2"/>
        <v>0</v>
      </c>
      <c r="L13" s="15"/>
      <c r="M13" s="16"/>
      <c r="N13" s="54">
        <v>20</v>
      </c>
      <c r="O13" s="16">
        <v>40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14</v>
      </c>
      <c r="AK13" s="82">
        <v>20</v>
      </c>
      <c r="AL13" s="4">
        <f t="shared" si="3"/>
        <v>40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 t="s">
        <v>109</v>
      </c>
      <c r="E14" s="57" t="s">
        <v>110</v>
      </c>
      <c r="F14" s="58"/>
      <c r="G14" s="151" t="s">
        <v>29</v>
      </c>
      <c r="H14" s="39" t="str">
        <f t="shared" si="0"/>
        <v>Oui</v>
      </c>
      <c r="I14" s="14">
        <f t="shared" si="1"/>
        <v>87</v>
      </c>
      <c r="J14" s="117"/>
      <c r="K14" s="146">
        <f t="shared" si="2"/>
        <v>0</v>
      </c>
      <c r="L14" s="15">
        <v>19</v>
      </c>
      <c r="M14" s="16">
        <v>19</v>
      </c>
      <c r="N14" s="54">
        <v>11</v>
      </c>
      <c r="O14" s="16">
        <v>13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18</v>
      </c>
      <c r="AK14" s="82">
        <v>18</v>
      </c>
      <c r="AL14" s="4">
        <f t="shared" si="3"/>
        <v>19</v>
      </c>
      <c r="AM14" s="5">
        <f t="shared" si="4"/>
        <v>6</v>
      </c>
      <c r="AN14" s="94">
        <f t="shared" si="5"/>
        <v>11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151" t="s">
        <v>183</v>
      </c>
      <c r="E15" s="151" t="s">
        <v>39</v>
      </c>
      <c r="F15" s="58"/>
      <c r="G15" s="151" t="s">
        <v>26</v>
      </c>
      <c r="H15" s="39" t="str">
        <f t="shared" si="0"/>
        <v>Oui</v>
      </c>
      <c r="I15" s="14">
        <f t="shared" si="1"/>
        <v>41</v>
      </c>
      <c r="J15" s="117"/>
      <c r="K15" s="146">
        <f t="shared" si="2"/>
        <v>0</v>
      </c>
      <c r="L15" s="15"/>
      <c r="M15" s="16"/>
      <c r="N15" s="54">
        <v>8</v>
      </c>
      <c r="O15" s="16">
        <v>12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9</v>
      </c>
      <c r="AK15" s="82">
        <v>12</v>
      </c>
      <c r="AL15" s="4">
        <f t="shared" si="3"/>
        <v>12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71"/>
      <c r="D16" s="151" t="s">
        <v>189</v>
      </c>
      <c r="E16" s="151" t="s">
        <v>41</v>
      </c>
      <c r="F16" s="58"/>
      <c r="G16" s="151" t="s">
        <v>30</v>
      </c>
      <c r="H16" s="39" t="str">
        <f t="shared" si="0"/>
        <v>Oui</v>
      </c>
      <c r="I16" s="14">
        <f t="shared" si="1"/>
        <v>26</v>
      </c>
      <c r="J16" s="124"/>
      <c r="K16" s="146">
        <f t="shared" si="2"/>
        <v>0</v>
      </c>
      <c r="L16" s="70"/>
      <c r="M16" s="16"/>
      <c r="N16" s="65">
        <v>2</v>
      </c>
      <c r="O16" s="64">
        <v>3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10</v>
      </c>
      <c r="AK16" s="83">
        <v>11</v>
      </c>
      <c r="AL16" s="4">
        <f t="shared" si="3"/>
        <v>11</v>
      </c>
      <c r="AM16" s="5">
        <f t="shared" si="4"/>
        <v>4</v>
      </c>
      <c r="AN16" s="94">
        <f aca="true" t="shared" si="7" ref="AN16:BA41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151" t="s">
        <v>149</v>
      </c>
      <c r="E17" s="151" t="s">
        <v>154</v>
      </c>
      <c r="F17" s="58"/>
      <c r="G17" s="151" t="s">
        <v>26</v>
      </c>
      <c r="H17" s="39" t="str">
        <f t="shared" si="0"/>
        <v>Oui</v>
      </c>
      <c r="I17" s="14">
        <f t="shared" si="1"/>
        <v>17</v>
      </c>
      <c r="J17" s="117"/>
      <c r="K17" s="146">
        <f t="shared" si="2"/>
        <v>0</v>
      </c>
      <c r="L17" s="15"/>
      <c r="M17" s="16"/>
      <c r="N17" s="54">
        <v>1</v>
      </c>
      <c r="O17" s="16">
        <v>1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8</v>
      </c>
      <c r="AK17" s="82">
        <v>7</v>
      </c>
      <c r="AL17" s="4">
        <f t="shared" si="3"/>
        <v>8</v>
      </c>
      <c r="AM17" s="5">
        <f t="shared" si="4"/>
        <v>4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159">
        <f t="shared" si="6"/>
        <v>13</v>
      </c>
      <c r="B18" s="160"/>
      <c r="C18" s="173"/>
      <c r="D18" s="188" t="s">
        <v>153</v>
      </c>
      <c r="E18" s="188" t="s">
        <v>154</v>
      </c>
      <c r="F18" s="163"/>
      <c r="G18" s="188" t="s">
        <v>155</v>
      </c>
      <c r="H18" s="159" t="str">
        <f t="shared" si="0"/>
        <v>Non</v>
      </c>
      <c r="I18" s="164">
        <f t="shared" si="1"/>
        <v>62</v>
      </c>
      <c r="J18" s="165"/>
      <c r="K18" s="165">
        <f t="shared" si="2"/>
        <v>0</v>
      </c>
      <c r="L18" s="166"/>
      <c r="M18" s="167"/>
      <c r="N18" s="168">
        <v>40</v>
      </c>
      <c r="O18" s="167">
        <v>22</v>
      </c>
      <c r="P18" s="168"/>
      <c r="Q18" s="169"/>
      <c r="R18" s="170"/>
      <c r="S18" s="167"/>
      <c r="T18" s="170"/>
      <c r="U18" s="169"/>
      <c r="V18" s="170"/>
      <c r="W18" s="167"/>
      <c r="X18" s="170"/>
      <c r="Y18" s="167"/>
      <c r="Z18" s="170"/>
      <c r="AA18" s="169"/>
      <c r="AB18" s="170"/>
      <c r="AC18" s="167"/>
      <c r="AD18" s="168"/>
      <c r="AE18" s="169"/>
      <c r="AF18" s="170"/>
      <c r="AG18" s="167"/>
      <c r="AH18" s="170"/>
      <c r="AI18" s="167"/>
      <c r="AJ18" s="169"/>
      <c r="AK18" s="171"/>
      <c r="AL18" s="4">
        <f t="shared" si="3"/>
        <v>40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159">
        <f t="shared" si="6"/>
        <v>14</v>
      </c>
      <c r="B19" s="160"/>
      <c r="C19" s="173"/>
      <c r="D19" s="162" t="s">
        <v>112</v>
      </c>
      <c r="E19" s="162" t="s">
        <v>113</v>
      </c>
      <c r="F19" s="163"/>
      <c r="G19" s="162" t="s">
        <v>29</v>
      </c>
      <c r="H19" s="159" t="str">
        <f t="shared" si="0"/>
        <v>Non</v>
      </c>
      <c r="I19" s="164">
        <f t="shared" si="1"/>
        <v>54</v>
      </c>
      <c r="J19" s="165"/>
      <c r="K19" s="165">
        <f t="shared" si="2"/>
        <v>0</v>
      </c>
      <c r="L19" s="166">
        <v>18</v>
      </c>
      <c r="M19" s="167">
        <v>26</v>
      </c>
      <c r="N19" s="168">
        <v>3</v>
      </c>
      <c r="O19" s="167">
        <v>7</v>
      </c>
      <c r="P19" s="168"/>
      <c r="Q19" s="169"/>
      <c r="R19" s="170"/>
      <c r="S19" s="167"/>
      <c r="T19" s="170"/>
      <c r="U19" s="169"/>
      <c r="V19" s="170"/>
      <c r="W19" s="167"/>
      <c r="X19" s="170"/>
      <c r="Y19" s="167"/>
      <c r="Z19" s="170"/>
      <c r="AA19" s="169"/>
      <c r="AB19" s="170"/>
      <c r="AC19" s="167"/>
      <c r="AD19" s="168"/>
      <c r="AE19" s="169"/>
      <c r="AF19" s="170"/>
      <c r="AG19" s="167"/>
      <c r="AH19" s="170"/>
      <c r="AI19" s="167"/>
      <c r="AJ19" s="169"/>
      <c r="AK19" s="171"/>
      <c r="AL19" s="4">
        <f t="shared" si="3"/>
        <v>26</v>
      </c>
      <c r="AM19" s="5">
        <f t="shared" si="4"/>
        <v>4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159">
        <f t="shared" si="6"/>
        <v>15</v>
      </c>
      <c r="B20" s="160"/>
      <c r="C20" s="173"/>
      <c r="D20" s="188" t="s">
        <v>163</v>
      </c>
      <c r="E20" s="188" t="s">
        <v>164</v>
      </c>
      <c r="F20" s="163"/>
      <c r="G20" s="188" t="s">
        <v>165</v>
      </c>
      <c r="H20" s="159" t="str">
        <f t="shared" si="0"/>
        <v>Non</v>
      </c>
      <c r="I20" s="164">
        <f t="shared" si="1"/>
        <v>51</v>
      </c>
      <c r="J20" s="165"/>
      <c r="K20" s="165">
        <f t="shared" si="2"/>
        <v>0</v>
      </c>
      <c r="L20" s="166"/>
      <c r="M20" s="167"/>
      <c r="N20" s="168">
        <v>19</v>
      </c>
      <c r="O20" s="167">
        <v>32</v>
      </c>
      <c r="P20" s="168"/>
      <c r="Q20" s="169"/>
      <c r="R20" s="170"/>
      <c r="S20" s="167"/>
      <c r="T20" s="170"/>
      <c r="U20" s="169"/>
      <c r="V20" s="170"/>
      <c r="W20" s="167"/>
      <c r="X20" s="170"/>
      <c r="Y20" s="167"/>
      <c r="Z20" s="170"/>
      <c r="AA20" s="169"/>
      <c r="AB20" s="170"/>
      <c r="AC20" s="167"/>
      <c r="AD20" s="168"/>
      <c r="AE20" s="169"/>
      <c r="AF20" s="170"/>
      <c r="AG20" s="167"/>
      <c r="AH20" s="170"/>
      <c r="AI20" s="167"/>
      <c r="AJ20" s="169"/>
      <c r="AK20" s="171"/>
      <c r="AL20" s="4">
        <f t="shared" si="3"/>
        <v>32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159">
        <f t="shared" si="6"/>
        <v>16</v>
      </c>
      <c r="B21" s="160"/>
      <c r="C21" s="173"/>
      <c r="D21" s="188" t="s">
        <v>156</v>
      </c>
      <c r="E21" s="188" t="s">
        <v>142</v>
      </c>
      <c r="F21" s="163"/>
      <c r="G21" s="188" t="s">
        <v>157</v>
      </c>
      <c r="H21" s="159" t="str">
        <f t="shared" si="0"/>
        <v>Non</v>
      </c>
      <c r="I21" s="164">
        <f t="shared" si="1"/>
        <v>46</v>
      </c>
      <c r="J21" s="165"/>
      <c r="K21" s="165">
        <f t="shared" si="2"/>
        <v>0</v>
      </c>
      <c r="L21" s="166"/>
      <c r="M21" s="167"/>
      <c r="N21" s="168">
        <v>26</v>
      </c>
      <c r="O21" s="167">
        <v>20</v>
      </c>
      <c r="P21" s="168"/>
      <c r="Q21" s="169"/>
      <c r="R21" s="170"/>
      <c r="S21" s="167"/>
      <c r="T21" s="170"/>
      <c r="U21" s="169"/>
      <c r="V21" s="170"/>
      <c r="W21" s="167"/>
      <c r="X21" s="170"/>
      <c r="Y21" s="167"/>
      <c r="Z21" s="170"/>
      <c r="AA21" s="169"/>
      <c r="AB21" s="170"/>
      <c r="AC21" s="167"/>
      <c r="AD21" s="168"/>
      <c r="AE21" s="169"/>
      <c r="AF21" s="170"/>
      <c r="AG21" s="167"/>
      <c r="AH21" s="170"/>
      <c r="AI21" s="167"/>
      <c r="AJ21" s="169"/>
      <c r="AK21" s="171"/>
      <c r="AL21" s="4">
        <f t="shared" si="3"/>
        <v>26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159">
        <f t="shared" si="6"/>
        <v>17</v>
      </c>
      <c r="B22" s="160"/>
      <c r="C22" s="161"/>
      <c r="D22" s="188" t="s">
        <v>169</v>
      </c>
      <c r="E22" s="188" t="s">
        <v>170</v>
      </c>
      <c r="F22" s="163"/>
      <c r="G22" s="188" t="s">
        <v>157</v>
      </c>
      <c r="H22" s="159" t="str">
        <f t="shared" si="0"/>
        <v>Non</v>
      </c>
      <c r="I22" s="164">
        <f t="shared" si="1"/>
        <v>41</v>
      </c>
      <c r="J22" s="165"/>
      <c r="K22" s="165">
        <f t="shared" si="2"/>
        <v>0</v>
      </c>
      <c r="L22" s="166"/>
      <c r="M22" s="167"/>
      <c r="N22" s="168">
        <v>15</v>
      </c>
      <c r="O22" s="167">
        <v>26</v>
      </c>
      <c r="P22" s="168"/>
      <c r="Q22" s="169"/>
      <c r="R22" s="170"/>
      <c r="S22" s="167"/>
      <c r="T22" s="170"/>
      <c r="U22" s="169"/>
      <c r="V22" s="170"/>
      <c r="W22" s="167"/>
      <c r="X22" s="170"/>
      <c r="Y22" s="167"/>
      <c r="Z22" s="170"/>
      <c r="AA22" s="169"/>
      <c r="AB22" s="170"/>
      <c r="AC22" s="167"/>
      <c r="AD22" s="168"/>
      <c r="AE22" s="169"/>
      <c r="AF22" s="170"/>
      <c r="AG22" s="167"/>
      <c r="AH22" s="170"/>
      <c r="AI22" s="167"/>
      <c r="AJ22" s="169"/>
      <c r="AK22" s="171"/>
      <c r="AL22" s="4">
        <f t="shared" si="3"/>
        <v>26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159">
        <f t="shared" si="6"/>
        <v>18</v>
      </c>
      <c r="B23" s="160"/>
      <c r="C23" s="173"/>
      <c r="D23" s="188" t="s">
        <v>212</v>
      </c>
      <c r="E23" s="188" t="s">
        <v>213</v>
      </c>
      <c r="F23" s="163"/>
      <c r="G23" s="188" t="s">
        <v>206</v>
      </c>
      <c r="H23" s="159" t="str">
        <f t="shared" si="0"/>
        <v>Non</v>
      </c>
      <c r="I23" s="164">
        <f t="shared" si="1"/>
        <v>41</v>
      </c>
      <c r="J23" s="165"/>
      <c r="K23" s="165">
        <f t="shared" si="2"/>
        <v>0</v>
      </c>
      <c r="L23" s="166"/>
      <c r="M23" s="167"/>
      <c r="N23" s="168"/>
      <c r="O23" s="167"/>
      <c r="P23" s="168"/>
      <c r="Q23" s="169"/>
      <c r="R23" s="170"/>
      <c r="S23" s="167"/>
      <c r="T23" s="170"/>
      <c r="U23" s="169"/>
      <c r="V23" s="170"/>
      <c r="W23" s="167"/>
      <c r="X23" s="170"/>
      <c r="Y23" s="167"/>
      <c r="Z23" s="170"/>
      <c r="AA23" s="169"/>
      <c r="AB23" s="170"/>
      <c r="AC23" s="167"/>
      <c r="AD23" s="168"/>
      <c r="AE23" s="169"/>
      <c r="AF23" s="170"/>
      <c r="AG23" s="167"/>
      <c r="AH23" s="170"/>
      <c r="AI23" s="167"/>
      <c r="AJ23" s="169">
        <v>22</v>
      </c>
      <c r="AK23" s="171">
        <v>19</v>
      </c>
      <c r="AL23" s="4">
        <f t="shared" si="3"/>
        <v>22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159">
        <f t="shared" si="6"/>
        <v>19</v>
      </c>
      <c r="B24" s="160"/>
      <c r="C24" s="173"/>
      <c r="D24" s="188" t="s">
        <v>158</v>
      </c>
      <c r="E24" s="188" t="s">
        <v>159</v>
      </c>
      <c r="F24" s="163"/>
      <c r="G24" s="188" t="s">
        <v>160</v>
      </c>
      <c r="H24" s="159" t="str">
        <f t="shared" si="0"/>
        <v>Non</v>
      </c>
      <c r="I24" s="164">
        <f t="shared" si="1"/>
        <v>40</v>
      </c>
      <c r="J24" s="165"/>
      <c r="K24" s="165">
        <f t="shared" si="2"/>
        <v>0</v>
      </c>
      <c r="L24" s="166"/>
      <c r="M24" s="167"/>
      <c r="N24" s="168">
        <v>22</v>
      </c>
      <c r="O24" s="167">
        <v>18</v>
      </c>
      <c r="P24" s="168"/>
      <c r="Q24" s="169"/>
      <c r="R24" s="170"/>
      <c r="S24" s="167"/>
      <c r="T24" s="170"/>
      <c r="U24" s="169"/>
      <c r="V24" s="170"/>
      <c r="W24" s="167"/>
      <c r="X24" s="170"/>
      <c r="Y24" s="167"/>
      <c r="Z24" s="170"/>
      <c r="AA24" s="169"/>
      <c r="AB24" s="170"/>
      <c r="AC24" s="167"/>
      <c r="AD24" s="168"/>
      <c r="AE24" s="169"/>
      <c r="AF24" s="170"/>
      <c r="AG24" s="167"/>
      <c r="AH24" s="170"/>
      <c r="AI24" s="167"/>
      <c r="AJ24" s="169"/>
      <c r="AK24" s="171"/>
      <c r="AL24" s="4">
        <f t="shared" si="3"/>
        <v>22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159">
        <f t="shared" si="6"/>
        <v>20</v>
      </c>
      <c r="B25" s="160"/>
      <c r="C25" s="173"/>
      <c r="D25" s="188" t="s">
        <v>166</v>
      </c>
      <c r="E25" s="188" t="s">
        <v>167</v>
      </c>
      <c r="F25" s="163"/>
      <c r="G25" s="188" t="s">
        <v>168</v>
      </c>
      <c r="H25" s="159" t="str">
        <f t="shared" si="0"/>
        <v>Non</v>
      </c>
      <c r="I25" s="164">
        <f t="shared" si="1"/>
        <v>32</v>
      </c>
      <c r="J25" s="165"/>
      <c r="K25" s="165">
        <f t="shared" si="2"/>
        <v>0</v>
      </c>
      <c r="L25" s="166"/>
      <c r="M25" s="167"/>
      <c r="N25" s="168">
        <v>16</v>
      </c>
      <c r="O25" s="167">
        <v>16</v>
      </c>
      <c r="P25" s="168"/>
      <c r="Q25" s="169"/>
      <c r="R25" s="170"/>
      <c r="S25" s="167"/>
      <c r="T25" s="170"/>
      <c r="U25" s="169"/>
      <c r="V25" s="170"/>
      <c r="W25" s="167"/>
      <c r="X25" s="170"/>
      <c r="Y25" s="167"/>
      <c r="Z25" s="170"/>
      <c r="AA25" s="169"/>
      <c r="AB25" s="170"/>
      <c r="AC25" s="167"/>
      <c r="AD25" s="168"/>
      <c r="AE25" s="169"/>
      <c r="AF25" s="170"/>
      <c r="AG25" s="167"/>
      <c r="AH25" s="170"/>
      <c r="AI25" s="167"/>
      <c r="AJ25" s="169"/>
      <c r="AK25" s="171"/>
      <c r="AL25" s="4">
        <f t="shared" si="3"/>
        <v>16</v>
      </c>
      <c r="AM25" s="5">
        <f aca="true" t="shared" si="8" ref="AM25:AM40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159">
        <f t="shared" si="6"/>
        <v>21</v>
      </c>
      <c r="B26" s="160"/>
      <c r="C26" s="161"/>
      <c r="D26" s="188" t="s">
        <v>171</v>
      </c>
      <c r="E26" s="188" t="s">
        <v>172</v>
      </c>
      <c r="F26" s="163"/>
      <c r="G26" s="188" t="s">
        <v>137</v>
      </c>
      <c r="H26" s="159" t="str">
        <f t="shared" si="0"/>
        <v>Non</v>
      </c>
      <c r="I26" s="164">
        <f t="shared" si="1"/>
        <v>31</v>
      </c>
      <c r="J26" s="165"/>
      <c r="K26" s="165">
        <f t="shared" si="2"/>
        <v>0</v>
      </c>
      <c r="L26" s="166"/>
      <c r="M26" s="167"/>
      <c r="N26" s="168">
        <v>14</v>
      </c>
      <c r="O26" s="167">
        <v>17</v>
      </c>
      <c r="P26" s="168"/>
      <c r="Q26" s="169"/>
      <c r="R26" s="170"/>
      <c r="S26" s="167"/>
      <c r="T26" s="170"/>
      <c r="U26" s="169"/>
      <c r="V26" s="170"/>
      <c r="W26" s="167"/>
      <c r="X26" s="170"/>
      <c r="Y26" s="167"/>
      <c r="Z26" s="170"/>
      <c r="AA26" s="169"/>
      <c r="AB26" s="170"/>
      <c r="AC26" s="167"/>
      <c r="AD26" s="168"/>
      <c r="AE26" s="169"/>
      <c r="AF26" s="170"/>
      <c r="AG26" s="167"/>
      <c r="AH26" s="170"/>
      <c r="AI26" s="167"/>
      <c r="AJ26" s="169"/>
      <c r="AK26" s="171"/>
      <c r="AL26" s="4">
        <f t="shared" si="3"/>
        <v>17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159">
        <f t="shared" si="6"/>
        <v>22</v>
      </c>
      <c r="B27" s="160"/>
      <c r="C27" s="173"/>
      <c r="D27" s="188" t="s">
        <v>216</v>
      </c>
      <c r="E27" s="188" t="s">
        <v>217</v>
      </c>
      <c r="F27" s="163"/>
      <c r="G27" s="188" t="s">
        <v>218</v>
      </c>
      <c r="H27" s="159" t="str">
        <f t="shared" si="0"/>
        <v>Non</v>
      </c>
      <c r="I27" s="164">
        <f t="shared" si="1"/>
        <v>29</v>
      </c>
      <c r="J27" s="165"/>
      <c r="K27" s="165">
        <f t="shared" si="2"/>
        <v>0</v>
      </c>
      <c r="L27" s="166"/>
      <c r="M27" s="167"/>
      <c r="N27" s="168"/>
      <c r="O27" s="167"/>
      <c r="P27" s="168"/>
      <c r="Q27" s="169"/>
      <c r="R27" s="170"/>
      <c r="S27" s="167"/>
      <c r="T27" s="170"/>
      <c r="U27" s="169"/>
      <c r="V27" s="170"/>
      <c r="W27" s="167"/>
      <c r="X27" s="170"/>
      <c r="Y27" s="167"/>
      <c r="Z27" s="170"/>
      <c r="AA27" s="169"/>
      <c r="AB27" s="170"/>
      <c r="AC27" s="167"/>
      <c r="AD27" s="168"/>
      <c r="AE27" s="169"/>
      <c r="AF27" s="170"/>
      <c r="AG27" s="167"/>
      <c r="AH27" s="170"/>
      <c r="AI27" s="167"/>
      <c r="AJ27" s="169">
        <v>16</v>
      </c>
      <c r="AK27" s="171">
        <v>13</v>
      </c>
      <c r="AL27" s="4">
        <f t="shared" si="3"/>
        <v>16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159">
        <f t="shared" si="6"/>
        <v>23</v>
      </c>
      <c r="B28" s="160"/>
      <c r="C28" s="173"/>
      <c r="D28" s="162" t="s">
        <v>305</v>
      </c>
      <c r="E28" s="162" t="s">
        <v>306</v>
      </c>
      <c r="F28" s="163"/>
      <c r="G28" s="162" t="s">
        <v>29</v>
      </c>
      <c r="H28" s="159" t="str">
        <f t="shared" si="0"/>
        <v>Non</v>
      </c>
      <c r="I28" s="164">
        <f t="shared" si="1"/>
        <v>28</v>
      </c>
      <c r="J28" s="165"/>
      <c r="K28" s="165">
        <f t="shared" si="2"/>
        <v>0</v>
      </c>
      <c r="L28" s="166"/>
      <c r="M28" s="167"/>
      <c r="N28" s="168"/>
      <c r="O28" s="167"/>
      <c r="P28" s="168"/>
      <c r="Q28" s="169"/>
      <c r="R28" s="170"/>
      <c r="S28" s="167"/>
      <c r="T28" s="170"/>
      <c r="U28" s="169"/>
      <c r="V28" s="170"/>
      <c r="W28" s="167"/>
      <c r="X28" s="170"/>
      <c r="Y28" s="167"/>
      <c r="Z28" s="170"/>
      <c r="AA28" s="169"/>
      <c r="AB28" s="170"/>
      <c r="AC28" s="167"/>
      <c r="AD28" s="168"/>
      <c r="AE28" s="169"/>
      <c r="AF28" s="170"/>
      <c r="AG28" s="167"/>
      <c r="AH28" s="170"/>
      <c r="AI28" s="167"/>
      <c r="AJ28" s="169">
        <v>11</v>
      </c>
      <c r="AK28" s="171">
        <v>17</v>
      </c>
      <c r="AL28" s="4">
        <f t="shared" si="3"/>
        <v>17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159">
        <f t="shared" si="6"/>
        <v>24</v>
      </c>
      <c r="B29" s="160"/>
      <c r="C29" s="173"/>
      <c r="D29" s="188" t="s">
        <v>214</v>
      </c>
      <c r="E29" s="188" t="s">
        <v>215</v>
      </c>
      <c r="F29" s="163"/>
      <c r="G29" s="188" t="s">
        <v>206</v>
      </c>
      <c r="H29" s="159" t="str">
        <f t="shared" si="0"/>
        <v>Non</v>
      </c>
      <c r="I29" s="164">
        <f t="shared" si="1"/>
        <v>28</v>
      </c>
      <c r="J29" s="165"/>
      <c r="K29" s="165">
        <f t="shared" si="2"/>
        <v>0</v>
      </c>
      <c r="L29" s="166"/>
      <c r="M29" s="167"/>
      <c r="N29" s="168"/>
      <c r="O29" s="167"/>
      <c r="P29" s="168"/>
      <c r="Q29" s="169"/>
      <c r="R29" s="170"/>
      <c r="S29" s="167"/>
      <c r="T29" s="170"/>
      <c r="U29" s="169"/>
      <c r="V29" s="170"/>
      <c r="W29" s="167"/>
      <c r="X29" s="170"/>
      <c r="Y29" s="167"/>
      <c r="Z29" s="170"/>
      <c r="AA29" s="169"/>
      <c r="AB29" s="170"/>
      <c r="AC29" s="167"/>
      <c r="AD29" s="168"/>
      <c r="AE29" s="169"/>
      <c r="AF29" s="170"/>
      <c r="AG29" s="167"/>
      <c r="AH29" s="170"/>
      <c r="AI29" s="167"/>
      <c r="AJ29" s="169">
        <v>12</v>
      </c>
      <c r="AK29" s="171">
        <v>16</v>
      </c>
      <c r="AL29" s="4">
        <f t="shared" si="3"/>
        <v>16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159">
        <f t="shared" si="6"/>
        <v>25</v>
      </c>
      <c r="B30" s="160"/>
      <c r="C30" s="161"/>
      <c r="D30" s="188" t="s">
        <v>173</v>
      </c>
      <c r="E30" s="188" t="s">
        <v>174</v>
      </c>
      <c r="F30" s="163"/>
      <c r="G30" s="188" t="s">
        <v>175</v>
      </c>
      <c r="H30" s="159" t="str">
        <f t="shared" si="0"/>
        <v>Non</v>
      </c>
      <c r="I30" s="164">
        <f t="shared" si="1"/>
        <v>28</v>
      </c>
      <c r="J30" s="165"/>
      <c r="K30" s="165">
        <f t="shared" si="2"/>
        <v>0</v>
      </c>
      <c r="L30" s="166"/>
      <c r="M30" s="167"/>
      <c r="N30" s="168">
        <v>13</v>
      </c>
      <c r="O30" s="167">
        <v>15</v>
      </c>
      <c r="P30" s="168"/>
      <c r="Q30" s="169"/>
      <c r="R30" s="170"/>
      <c r="S30" s="167"/>
      <c r="T30" s="170"/>
      <c r="U30" s="169"/>
      <c r="V30" s="170"/>
      <c r="W30" s="167"/>
      <c r="X30" s="170"/>
      <c r="Y30" s="167"/>
      <c r="Z30" s="170"/>
      <c r="AA30" s="169"/>
      <c r="AB30" s="170"/>
      <c r="AC30" s="167"/>
      <c r="AD30" s="168"/>
      <c r="AE30" s="169"/>
      <c r="AF30" s="170"/>
      <c r="AG30" s="167"/>
      <c r="AH30" s="170"/>
      <c r="AI30" s="167"/>
      <c r="AJ30" s="169"/>
      <c r="AK30" s="171"/>
      <c r="AL30" s="4">
        <f t="shared" si="3"/>
        <v>15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159">
        <f t="shared" si="6"/>
        <v>26</v>
      </c>
      <c r="B31" s="160"/>
      <c r="C31" s="161"/>
      <c r="D31" s="188" t="s">
        <v>176</v>
      </c>
      <c r="E31" s="188" t="s">
        <v>177</v>
      </c>
      <c r="F31" s="163"/>
      <c r="G31" s="188" t="s">
        <v>36</v>
      </c>
      <c r="H31" s="159" t="str">
        <f t="shared" si="0"/>
        <v>Non</v>
      </c>
      <c r="I31" s="164">
        <f t="shared" si="1"/>
        <v>26</v>
      </c>
      <c r="J31" s="165"/>
      <c r="K31" s="165">
        <f t="shared" si="2"/>
        <v>0</v>
      </c>
      <c r="L31" s="166"/>
      <c r="M31" s="167"/>
      <c r="N31" s="168">
        <v>12</v>
      </c>
      <c r="O31" s="167">
        <v>14</v>
      </c>
      <c r="P31" s="168"/>
      <c r="Q31" s="169"/>
      <c r="R31" s="170"/>
      <c r="S31" s="167"/>
      <c r="T31" s="170"/>
      <c r="U31" s="169"/>
      <c r="V31" s="170"/>
      <c r="W31" s="167"/>
      <c r="X31" s="170"/>
      <c r="Y31" s="167"/>
      <c r="Z31" s="170"/>
      <c r="AA31" s="169"/>
      <c r="AB31" s="170"/>
      <c r="AC31" s="167"/>
      <c r="AD31" s="168"/>
      <c r="AE31" s="169"/>
      <c r="AF31" s="170"/>
      <c r="AG31" s="167"/>
      <c r="AH31" s="170"/>
      <c r="AI31" s="167"/>
      <c r="AJ31" s="169"/>
      <c r="AK31" s="171"/>
      <c r="AL31" s="4">
        <f t="shared" si="3"/>
        <v>14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159">
        <f t="shared" si="6"/>
        <v>27</v>
      </c>
      <c r="B32" s="160"/>
      <c r="C32" s="173"/>
      <c r="D32" s="162" t="s">
        <v>307</v>
      </c>
      <c r="E32" s="162" t="s">
        <v>308</v>
      </c>
      <c r="F32" s="163"/>
      <c r="G32" s="162" t="s">
        <v>29</v>
      </c>
      <c r="H32" s="159" t="str">
        <f t="shared" si="0"/>
        <v>Non</v>
      </c>
      <c r="I32" s="164">
        <f t="shared" si="1"/>
        <v>25</v>
      </c>
      <c r="J32" s="165"/>
      <c r="K32" s="165">
        <f t="shared" si="2"/>
        <v>0</v>
      </c>
      <c r="L32" s="166"/>
      <c r="M32" s="167"/>
      <c r="N32" s="168"/>
      <c r="O32" s="167"/>
      <c r="P32" s="168"/>
      <c r="Q32" s="169"/>
      <c r="R32" s="170"/>
      <c r="S32" s="167"/>
      <c r="T32" s="170"/>
      <c r="U32" s="169"/>
      <c r="V32" s="170"/>
      <c r="W32" s="167"/>
      <c r="X32" s="170"/>
      <c r="Y32" s="167"/>
      <c r="Z32" s="170"/>
      <c r="AA32" s="169"/>
      <c r="AB32" s="170"/>
      <c r="AC32" s="167"/>
      <c r="AD32" s="168"/>
      <c r="AE32" s="169"/>
      <c r="AF32" s="170"/>
      <c r="AG32" s="167"/>
      <c r="AH32" s="170"/>
      <c r="AI32" s="167"/>
      <c r="AJ32" s="169">
        <v>15</v>
      </c>
      <c r="AK32" s="171">
        <v>10</v>
      </c>
      <c r="AL32" s="4">
        <f t="shared" si="3"/>
        <v>15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159">
        <f t="shared" si="6"/>
        <v>28</v>
      </c>
      <c r="B33" s="160"/>
      <c r="C33" s="173"/>
      <c r="D33" s="188" t="s">
        <v>211</v>
      </c>
      <c r="E33" s="188" t="s">
        <v>39</v>
      </c>
      <c r="F33" s="163"/>
      <c r="G33" s="188" t="s">
        <v>206</v>
      </c>
      <c r="H33" s="159" t="str">
        <f t="shared" si="0"/>
        <v>Non</v>
      </c>
      <c r="I33" s="164">
        <f t="shared" si="1"/>
        <v>22</v>
      </c>
      <c r="J33" s="165"/>
      <c r="K33" s="165">
        <f t="shared" si="2"/>
        <v>0</v>
      </c>
      <c r="L33" s="166"/>
      <c r="M33" s="167"/>
      <c r="N33" s="168"/>
      <c r="O33" s="167"/>
      <c r="P33" s="168"/>
      <c r="Q33" s="169"/>
      <c r="R33" s="170"/>
      <c r="S33" s="167"/>
      <c r="T33" s="170"/>
      <c r="U33" s="169"/>
      <c r="V33" s="170"/>
      <c r="W33" s="167"/>
      <c r="X33" s="170"/>
      <c r="Y33" s="167"/>
      <c r="Z33" s="170"/>
      <c r="AA33" s="169"/>
      <c r="AB33" s="170"/>
      <c r="AC33" s="167"/>
      <c r="AD33" s="168"/>
      <c r="AE33" s="169"/>
      <c r="AF33" s="170"/>
      <c r="AG33" s="167"/>
      <c r="AH33" s="170"/>
      <c r="AI33" s="167"/>
      <c r="AJ33" s="169">
        <v>13</v>
      </c>
      <c r="AK33" s="171">
        <v>9</v>
      </c>
      <c r="AL33" s="4">
        <f t="shared" si="3"/>
        <v>13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159">
        <f t="shared" si="6"/>
        <v>29</v>
      </c>
      <c r="B34" s="160"/>
      <c r="C34" s="161"/>
      <c r="D34" s="188" t="s">
        <v>181</v>
      </c>
      <c r="E34" s="188" t="s">
        <v>182</v>
      </c>
      <c r="F34" s="163"/>
      <c r="G34" s="188" t="s">
        <v>47</v>
      </c>
      <c r="H34" s="159" t="str">
        <f t="shared" si="0"/>
        <v>Non</v>
      </c>
      <c r="I34" s="164">
        <f t="shared" si="1"/>
        <v>20</v>
      </c>
      <c r="J34" s="165"/>
      <c r="K34" s="165">
        <f t="shared" si="2"/>
        <v>0</v>
      </c>
      <c r="L34" s="166"/>
      <c r="M34" s="167"/>
      <c r="N34" s="168">
        <v>9</v>
      </c>
      <c r="O34" s="167">
        <v>11</v>
      </c>
      <c r="P34" s="168"/>
      <c r="Q34" s="169"/>
      <c r="R34" s="170"/>
      <c r="S34" s="167"/>
      <c r="T34" s="170"/>
      <c r="U34" s="169"/>
      <c r="V34" s="170"/>
      <c r="W34" s="167"/>
      <c r="X34" s="170"/>
      <c r="Y34" s="167"/>
      <c r="Z34" s="170"/>
      <c r="AA34" s="169"/>
      <c r="AB34" s="170"/>
      <c r="AC34" s="167"/>
      <c r="AD34" s="168"/>
      <c r="AE34" s="169"/>
      <c r="AF34" s="170"/>
      <c r="AG34" s="167"/>
      <c r="AH34" s="170"/>
      <c r="AI34" s="167"/>
      <c r="AJ34" s="169"/>
      <c r="AK34" s="171"/>
      <c r="AL34" s="4">
        <f t="shared" si="3"/>
        <v>11</v>
      </c>
      <c r="AM34" s="5">
        <f t="shared" si="8"/>
        <v>2</v>
      </c>
      <c r="AN34" s="94">
        <f aca="true" t="shared" si="10" ref="AN34:BA4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>
      <c r="A35" s="159">
        <f t="shared" si="6"/>
        <v>30</v>
      </c>
      <c r="B35" s="160"/>
      <c r="C35" s="161"/>
      <c r="D35" s="188" t="s">
        <v>178</v>
      </c>
      <c r="E35" s="188" t="s">
        <v>179</v>
      </c>
      <c r="F35" s="163"/>
      <c r="G35" s="188" t="s">
        <v>180</v>
      </c>
      <c r="H35" s="159" t="str">
        <f t="shared" si="0"/>
        <v>Non</v>
      </c>
      <c r="I35" s="164">
        <f t="shared" si="1"/>
        <v>18</v>
      </c>
      <c r="J35" s="165"/>
      <c r="K35" s="165">
        <f t="shared" si="2"/>
        <v>0</v>
      </c>
      <c r="L35" s="166"/>
      <c r="M35" s="167"/>
      <c r="N35" s="168">
        <v>10</v>
      </c>
      <c r="O35" s="167">
        <v>8</v>
      </c>
      <c r="P35" s="168"/>
      <c r="Q35" s="169"/>
      <c r="R35" s="170"/>
      <c r="S35" s="167"/>
      <c r="T35" s="170"/>
      <c r="U35" s="169"/>
      <c r="V35" s="170"/>
      <c r="W35" s="167"/>
      <c r="X35" s="170"/>
      <c r="Y35" s="167"/>
      <c r="Z35" s="170"/>
      <c r="AA35" s="169"/>
      <c r="AB35" s="170"/>
      <c r="AC35" s="167"/>
      <c r="AD35" s="168"/>
      <c r="AE35" s="169"/>
      <c r="AF35" s="170"/>
      <c r="AG35" s="167"/>
      <c r="AH35" s="170"/>
      <c r="AI35" s="167"/>
      <c r="AJ35" s="169"/>
      <c r="AK35" s="171"/>
      <c r="AL35" s="4">
        <f t="shared" si="3"/>
        <v>10</v>
      </c>
      <c r="AM35" s="5">
        <f t="shared" si="8"/>
        <v>2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>
      <c r="A36" s="159">
        <f t="shared" si="6"/>
        <v>31</v>
      </c>
      <c r="B36" s="160"/>
      <c r="C36" s="173"/>
      <c r="D36" s="188" t="s">
        <v>209</v>
      </c>
      <c r="E36" s="188" t="s">
        <v>80</v>
      </c>
      <c r="F36" s="163"/>
      <c r="G36" s="188" t="s">
        <v>210</v>
      </c>
      <c r="H36" s="159" t="str">
        <f t="shared" si="0"/>
        <v>Non</v>
      </c>
      <c r="I36" s="164">
        <f t="shared" si="1"/>
        <v>15</v>
      </c>
      <c r="J36" s="165"/>
      <c r="K36" s="165">
        <f t="shared" si="2"/>
        <v>0</v>
      </c>
      <c r="L36" s="166"/>
      <c r="M36" s="167"/>
      <c r="N36" s="168"/>
      <c r="O36" s="167"/>
      <c r="P36" s="168"/>
      <c r="Q36" s="169"/>
      <c r="R36" s="170"/>
      <c r="S36" s="167"/>
      <c r="T36" s="170"/>
      <c r="U36" s="169"/>
      <c r="V36" s="170"/>
      <c r="W36" s="167"/>
      <c r="X36" s="170"/>
      <c r="Y36" s="167"/>
      <c r="Z36" s="170"/>
      <c r="AA36" s="169"/>
      <c r="AB36" s="170"/>
      <c r="AC36" s="167"/>
      <c r="AD36" s="168"/>
      <c r="AE36" s="169"/>
      <c r="AF36" s="170"/>
      <c r="AG36" s="167"/>
      <c r="AH36" s="170"/>
      <c r="AI36" s="167"/>
      <c r="AJ36" s="169">
        <v>7</v>
      </c>
      <c r="AK36" s="171">
        <v>8</v>
      </c>
      <c r="AL36" s="4">
        <f t="shared" si="3"/>
        <v>8</v>
      </c>
      <c r="AM36" s="5">
        <f t="shared" si="8"/>
        <v>2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</row>
    <row r="37" spans="1:54" s="97" customFormat="1" ht="24.75" customHeight="1">
      <c r="A37" s="159">
        <f t="shared" si="6"/>
        <v>32</v>
      </c>
      <c r="B37" s="160"/>
      <c r="C37" s="173"/>
      <c r="D37" s="188" t="s">
        <v>58</v>
      </c>
      <c r="E37" s="188" t="s">
        <v>59</v>
      </c>
      <c r="F37" s="163"/>
      <c r="G37" s="188" t="s">
        <v>36</v>
      </c>
      <c r="H37" s="159" t="str">
        <f t="shared" si="0"/>
        <v>Non</v>
      </c>
      <c r="I37" s="164">
        <f t="shared" si="1"/>
        <v>11</v>
      </c>
      <c r="J37" s="165"/>
      <c r="K37" s="165">
        <f t="shared" si="2"/>
        <v>0</v>
      </c>
      <c r="L37" s="166"/>
      <c r="M37" s="167"/>
      <c r="N37" s="168">
        <v>5</v>
      </c>
      <c r="O37" s="167">
        <v>6</v>
      </c>
      <c r="P37" s="168"/>
      <c r="Q37" s="169"/>
      <c r="R37" s="170"/>
      <c r="S37" s="167"/>
      <c r="T37" s="170"/>
      <c r="U37" s="169"/>
      <c r="V37" s="170"/>
      <c r="W37" s="167"/>
      <c r="X37" s="170"/>
      <c r="Y37" s="167"/>
      <c r="Z37" s="170"/>
      <c r="AA37" s="169"/>
      <c r="AB37" s="170"/>
      <c r="AC37" s="167"/>
      <c r="AD37" s="168"/>
      <c r="AE37" s="169"/>
      <c r="AF37" s="170"/>
      <c r="AG37" s="167"/>
      <c r="AH37" s="170"/>
      <c r="AI37" s="167"/>
      <c r="AJ37" s="169"/>
      <c r="AK37" s="171"/>
      <c r="AL37" s="4">
        <f t="shared" si="3"/>
        <v>6</v>
      </c>
      <c r="AM37" s="5">
        <f t="shared" si="8"/>
        <v>2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</row>
    <row r="38" spans="1:54" s="97" customFormat="1" ht="24.75" customHeight="1">
      <c r="A38" s="159">
        <f t="shared" si="6"/>
        <v>33</v>
      </c>
      <c r="B38" s="160"/>
      <c r="C38" s="161"/>
      <c r="D38" s="188" t="s">
        <v>184</v>
      </c>
      <c r="E38" s="188" t="s">
        <v>185</v>
      </c>
      <c r="F38" s="163"/>
      <c r="G38" s="188" t="s">
        <v>36</v>
      </c>
      <c r="H38" s="159" t="str">
        <f t="shared" si="0"/>
        <v>Non</v>
      </c>
      <c r="I38" s="164">
        <f t="shared" si="1"/>
        <v>11</v>
      </c>
      <c r="J38" s="165"/>
      <c r="K38" s="165">
        <f t="shared" si="2"/>
        <v>0</v>
      </c>
      <c r="L38" s="166"/>
      <c r="M38" s="167"/>
      <c r="N38" s="168">
        <v>6</v>
      </c>
      <c r="O38" s="167">
        <v>5</v>
      </c>
      <c r="P38" s="168"/>
      <c r="Q38" s="169"/>
      <c r="R38" s="170"/>
      <c r="S38" s="167"/>
      <c r="T38" s="170"/>
      <c r="U38" s="169"/>
      <c r="V38" s="170"/>
      <c r="W38" s="167"/>
      <c r="X38" s="170"/>
      <c r="Y38" s="167"/>
      <c r="Z38" s="170"/>
      <c r="AA38" s="169"/>
      <c r="AB38" s="170"/>
      <c r="AC38" s="167"/>
      <c r="AD38" s="168"/>
      <c r="AE38" s="169"/>
      <c r="AF38" s="170"/>
      <c r="AG38" s="167"/>
      <c r="AH38" s="170"/>
      <c r="AI38" s="167"/>
      <c r="AJ38" s="169"/>
      <c r="AK38" s="171"/>
      <c r="AL38" s="4">
        <f t="shared" si="3"/>
        <v>6</v>
      </c>
      <c r="AM38" s="5">
        <f t="shared" si="8"/>
        <v>2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</row>
    <row r="39" spans="1:54" s="97" customFormat="1" ht="24.75" customHeight="1" thickBot="1">
      <c r="A39" s="159">
        <f t="shared" si="6"/>
        <v>34</v>
      </c>
      <c r="B39" s="160"/>
      <c r="C39" s="173"/>
      <c r="D39" s="188" t="s">
        <v>186</v>
      </c>
      <c r="E39" s="188" t="s">
        <v>187</v>
      </c>
      <c r="F39" s="163"/>
      <c r="G39" s="188" t="s">
        <v>188</v>
      </c>
      <c r="H39" s="159" t="str">
        <f t="shared" si="0"/>
        <v>Non</v>
      </c>
      <c r="I39" s="164">
        <f t="shared" si="1"/>
        <v>8</v>
      </c>
      <c r="J39" s="165"/>
      <c r="K39" s="165">
        <f t="shared" si="2"/>
        <v>0</v>
      </c>
      <c r="L39" s="166"/>
      <c r="M39" s="167"/>
      <c r="N39" s="168">
        <v>4</v>
      </c>
      <c r="O39" s="167">
        <v>4</v>
      </c>
      <c r="P39" s="168"/>
      <c r="Q39" s="169"/>
      <c r="R39" s="170"/>
      <c r="S39" s="167"/>
      <c r="T39" s="170"/>
      <c r="U39" s="169"/>
      <c r="V39" s="170"/>
      <c r="W39" s="167"/>
      <c r="X39" s="170"/>
      <c r="Y39" s="167"/>
      <c r="Z39" s="170"/>
      <c r="AA39" s="169"/>
      <c r="AB39" s="170"/>
      <c r="AC39" s="167"/>
      <c r="AD39" s="168"/>
      <c r="AE39" s="169"/>
      <c r="AF39" s="170"/>
      <c r="AG39" s="167"/>
      <c r="AH39" s="170"/>
      <c r="AI39" s="167"/>
      <c r="AJ39" s="169"/>
      <c r="AK39" s="171"/>
      <c r="AL39" s="4">
        <f t="shared" si="3"/>
        <v>4</v>
      </c>
      <c r="AM39" s="5">
        <f t="shared" si="8"/>
        <v>2</v>
      </c>
      <c r="AN39" s="9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4">
        <f t="shared" si="10"/>
        <v>0</v>
      </c>
      <c r="AY39" s="4">
        <f t="shared" si="10"/>
        <v>0</v>
      </c>
      <c r="AZ39" s="4">
        <f t="shared" si="10"/>
        <v>0</v>
      </c>
      <c r="BA39" s="95">
        <f t="shared" si="10"/>
        <v>0</v>
      </c>
      <c r="BB39" s="96"/>
    </row>
    <row r="40" spans="1:54" s="97" customFormat="1" ht="24.75" customHeight="1" hidden="1">
      <c r="A40" s="39">
        <f t="shared" si="6"/>
        <v>35</v>
      </c>
      <c r="B40" s="51"/>
      <c r="C40" s="52"/>
      <c r="D40" s="151"/>
      <c r="E40" s="151"/>
      <c r="F40" s="58"/>
      <c r="G40" s="151"/>
      <c r="H40" s="39" t="str">
        <f t="shared" si="0"/>
        <v>Non</v>
      </c>
      <c r="I40" s="14">
        <f t="shared" si="1"/>
        <v>0</v>
      </c>
      <c r="J40" s="117"/>
      <c r="K40" s="146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8"/>
        <v>0</v>
      </c>
      <c r="AN40" s="94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0"/>
        <v>0</v>
      </c>
      <c r="AR40" s="4">
        <f t="shared" si="10"/>
        <v>0</v>
      </c>
      <c r="AS40" s="4">
        <f t="shared" si="10"/>
        <v>0</v>
      </c>
      <c r="AT40" s="4">
        <f t="shared" si="10"/>
        <v>0</v>
      </c>
      <c r="AU40" s="4">
        <f t="shared" si="10"/>
        <v>0</v>
      </c>
      <c r="AV40" s="4">
        <f t="shared" si="10"/>
        <v>0</v>
      </c>
      <c r="AW40" s="4">
        <f t="shared" si="10"/>
        <v>0</v>
      </c>
      <c r="AX40" s="4">
        <f t="shared" si="10"/>
        <v>0</v>
      </c>
      <c r="AY40" s="4">
        <f t="shared" si="10"/>
        <v>0</v>
      </c>
      <c r="AZ40" s="4">
        <f t="shared" si="10"/>
        <v>0</v>
      </c>
      <c r="BA40" s="95">
        <f t="shared" si="10"/>
        <v>0</v>
      </c>
      <c r="BB40" s="96"/>
    </row>
    <row r="41" spans="1:54" s="97" customFormat="1" ht="24.75" customHeight="1" hidden="1" thickBot="1">
      <c r="A41" s="39">
        <f t="shared" si="6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6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4"/>
        <v>0</v>
      </c>
      <c r="AN41" s="94">
        <f t="shared" si="7"/>
        <v>0</v>
      </c>
      <c r="AO41" s="4">
        <f t="shared" si="7"/>
        <v>0</v>
      </c>
      <c r="AP41" s="4">
        <f t="shared" si="7"/>
        <v>0</v>
      </c>
      <c r="AQ41" s="4">
        <f t="shared" si="7"/>
        <v>0</v>
      </c>
      <c r="AR41" s="4">
        <f t="shared" si="7"/>
        <v>0</v>
      </c>
      <c r="AS41" s="4">
        <f t="shared" si="7"/>
        <v>0</v>
      </c>
      <c r="AT41" s="4">
        <f t="shared" si="7"/>
        <v>0</v>
      </c>
      <c r="AU41" s="4">
        <f t="shared" si="7"/>
        <v>0</v>
      </c>
      <c r="AV41" s="4">
        <f t="shared" si="7"/>
        <v>0</v>
      </c>
      <c r="AW41" s="4">
        <f t="shared" si="7"/>
        <v>0</v>
      </c>
      <c r="AX41" s="4">
        <f t="shared" si="7"/>
        <v>0</v>
      </c>
      <c r="AY41" s="4">
        <f t="shared" si="7"/>
        <v>0</v>
      </c>
      <c r="AZ41" s="4">
        <f t="shared" si="7"/>
        <v>0</v>
      </c>
      <c r="BA41" s="95">
        <f t="shared" si="7"/>
        <v>0</v>
      </c>
      <c r="BB41" s="96"/>
    </row>
    <row r="42" spans="1:54" s="97" customFormat="1" ht="24.75" customHeight="1" thickBot="1">
      <c r="A42" s="84"/>
      <c r="B42" s="85"/>
      <c r="C42" s="86" t="s">
        <v>6</v>
      </c>
      <c r="D42" s="86"/>
      <c r="E42" s="86"/>
      <c r="F42" s="86"/>
      <c r="G42" s="86"/>
      <c r="H42" s="85"/>
      <c r="I42" s="13"/>
      <c r="J42" s="85"/>
      <c r="K42" s="147"/>
      <c r="L42" s="87">
        <f>COUNT(L$6:L41)</f>
        <v>8</v>
      </c>
      <c r="M42" s="88">
        <f>COUNT(M$6:M41)</f>
        <v>8</v>
      </c>
      <c r="N42" s="89">
        <f>COUNT(N$6:N41)</f>
        <v>27</v>
      </c>
      <c r="O42" s="88">
        <f>COUNT(O$6:O41)</f>
        <v>27</v>
      </c>
      <c r="P42" s="89">
        <f>COUNT(P$6:P41)</f>
        <v>0</v>
      </c>
      <c r="Q42" s="90">
        <f>COUNT(Q$6:Q41)</f>
        <v>0</v>
      </c>
      <c r="R42" s="91">
        <f>COUNT(R$6:R41)</f>
        <v>0</v>
      </c>
      <c r="S42" s="88">
        <f>COUNT(S$6:S41)</f>
        <v>0</v>
      </c>
      <c r="T42" s="91">
        <f>COUNT(T$6:T41)</f>
        <v>0</v>
      </c>
      <c r="U42" s="90">
        <f>COUNT(U$6:U41)</f>
        <v>0</v>
      </c>
      <c r="V42" s="91">
        <f>COUNT(V$6:V41)</f>
        <v>0</v>
      </c>
      <c r="W42" s="88">
        <f>COUNT(W$6:W41)</f>
        <v>0</v>
      </c>
      <c r="X42" s="91">
        <f>COUNT(X$6:X41)</f>
        <v>0</v>
      </c>
      <c r="Y42" s="88">
        <f>COUNT(Y$6:Y41)</f>
        <v>0</v>
      </c>
      <c r="Z42" s="91">
        <f>COUNT(Z$6:Z41)</f>
        <v>0</v>
      </c>
      <c r="AA42" s="90">
        <f>COUNT(AA$6:AA41)</f>
        <v>0</v>
      </c>
      <c r="AB42" s="91">
        <f>COUNT(AB$6:AB41)</f>
        <v>0</v>
      </c>
      <c r="AC42" s="88">
        <f>COUNT(AC$6:AC41)</f>
        <v>0</v>
      </c>
      <c r="AD42" s="89">
        <f>COUNT(AD$6:AD41)</f>
        <v>0</v>
      </c>
      <c r="AE42" s="90">
        <f>COUNT(AE$6:AE41)</f>
        <v>0</v>
      </c>
      <c r="AF42" s="91">
        <f>COUNT(AF$6:AF41)</f>
        <v>0</v>
      </c>
      <c r="AG42" s="88">
        <f>COUNT(AG$6:AG41)</f>
        <v>0</v>
      </c>
      <c r="AH42" s="91">
        <f>COUNT(AH$6:AH41)</f>
        <v>0</v>
      </c>
      <c r="AI42" s="88">
        <f>COUNT(AI$6:AI41)</f>
        <v>0</v>
      </c>
      <c r="AJ42" s="90">
        <f>COUNT(AJ$6:AJ41)</f>
        <v>19</v>
      </c>
      <c r="AK42" s="92">
        <f>COUNT(AK$6:AK41)</f>
        <v>19</v>
      </c>
      <c r="AL42" s="4"/>
      <c r="AM42" s="5"/>
      <c r="AN42" s="125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96"/>
    </row>
    <row r="43" spans="1:54" ht="23.25" customHeight="1">
      <c r="A43" s="11"/>
      <c r="B43" s="40"/>
      <c r="D43" s="42"/>
      <c r="E43" s="42"/>
      <c r="F43" s="9" t="s">
        <v>15</v>
      </c>
      <c r="G43" s="43">
        <f>Nbcourse</f>
        <v>5</v>
      </c>
      <c r="I43" s="44"/>
      <c r="J43" s="11"/>
      <c r="K43" s="11"/>
      <c r="M43" s="45"/>
      <c r="N43" s="5"/>
      <c r="O43" s="5"/>
      <c r="T43" s="46"/>
      <c r="U43" s="5"/>
      <c r="V43" s="5"/>
      <c r="W43" s="5"/>
      <c r="X43" s="9" t="s">
        <v>16</v>
      </c>
      <c r="Y43" s="10">
        <f>classé/2</f>
        <v>2</v>
      </c>
      <c r="Z43" s="46" t="s">
        <v>17</v>
      </c>
      <c r="AA43" s="5"/>
      <c r="AB43" s="5"/>
      <c r="AC43" s="5"/>
      <c r="AD43" s="5"/>
      <c r="AE43" s="5"/>
      <c r="AF43" s="9"/>
      <c r="AG43" s="10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</row>
    <row r="44" spans="1:54" ht="12.75">
      <c r="A44" s="11"/>
      <c r="B44" s="11"/>
      <c r="C44" s="42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</row>
    <row r="45" spans="1:54" ht="12.75">
      <c r="A45" s="11"/>
      <c r="B45" s="11"/>
      <c r="C45" s="48"/>
      <c r="D45" s="42"/>
      <c r="E45" s="42"/>
      <c r="F45" s="42"/>
      <c r="G45" s="42"/>
      <c r="H45" s="11"/>
      <c r="I45" s="44"/>
      <c r="J45" s="11"/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7"/>
      <c r="AL45" s="47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42"/>
    </row>
    <row r="46" spans="1:54" ht="12.75">
      <c r="A46" s="11"/>
      <c r="B46" s="11"/>
      <c r="C46" s="48"/>
      <c r="D46" s="42"/>
      <c r="E46" s="42"/>
      <c r="F46" s="42"/>
      <c r="G46" s="42"/>
      <c r="H46" s="11"/>
      <c r="I46" s="44"/>
      <c r="J46" s="1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7"/>
      <c r="AL46" s="47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2"/>
    </row>
    <row r="47" spans="1:54" ht="12.75">
      <c r="A47" s="11"/>
      <c r="B47" s="11"/>
      <c r="C47" s="48"/>
      <c r="D47" s="42"/>
      <c r="E47" s="42"/>
      <c r="F47" s="42"/>
      <c r="G47" s="42"/>
      <c r="H47" s="11"/>
      <c r="I47" s="44"/>
      <c r="J47" s="11"/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41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6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BB5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34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6" t="s">
        <v>88</v>
      </c>
      <c r="M5" s="133"/>
      <c r="N5" s="137" t="s">
        <v>84</v>
      </c>
      <c r="O5" s="133"/>
      <c r="P5" s="137"/>
      <c r="Q5" s="133"/>
      <c r="R5" s="137"/>
      <c r="S5" s="133"/>
      <c r="T5" s="138"/>
      <c r="U5" s="133"/>
      <c r="V5" s="138"/>
      <c r="W5" s="133"/>
      <c r="X5" s="138"/>
      <c r="Y5" s="133"/>
      <c r="Z5" s="138"/>
      <c r="AA5" s="133"/>
      <c r="AB5" s="138"/>
      <c r="AC5" s="133"/>
      <c r="AD5" s="138"/>
      <c r="AE5" s="133"/>
      <c r="AF5" s="138"/>
      <c r="AG5" s="133"/>
      <c r="AH5" s="138"/>
      <c r="AI5" s="133"/>
      <c r="AJ5" s="137" t="s">
        <v>219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13" t="s">
        <v>84</v>
      </c>
      <c r="E6" s="113" t="s">
        <v>85</v>
      </c>
      <c r="F6" s="114"/>
      <c r="G6" s="157" t="s">
        <v>52</v>
      </c>
      <c r="H6" s="39" t="str">
        <f aca="true" t="shared" si="0" ref="H6:H45">IF(COUNTA(AK6)&gt;0,IF(COUNTA(L6:AK6)&lt;classé,"Non","Oui"),"Non")</f>
        <v>Oui</v>
      </c>
      <c r="I6" s="115">
        <f aca="true" t="shared" si="1" ref="I6:I45">SUM(L6:AK6)-SUM(AN6:BA6)+K6</f>
        <v>236</v>
      </c>
      <c r="J6" s="116"/>
      <c r="K6" s="146">
        <f aca="true" t="shared" si="2" ref="K6:K45">COUNTIF(L$5:AK$5,$D6)*4</f>
        <v>4</v>
      </c>
      <c r="L6" s="118">
        <v>20</v>
      </c>
      <c r="M6" s="16">
        <v>32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>
        <v>50</v>
      </c>
      <c r="AK6" s="123">
        <v>50</v>
      </c>
      <c r="AL6" s="4">
        <f aca="true" t="shared" si="3" ref="AL6:AL45">MAX(L6:AK6)</f>
        <v>50</v>
      </c>
      <c r="AM6" s="5">
        <f aca="true" t="shared" si="4" ref="AM6:AM24">COUNTA(L6:AK6)</f>
        <v>6</v>
      </c>
      <c r="AN6" s="94">
        <f aca="true" t="shared" si="5" ref="AN6:BA21">IF($AM6&gt;Nbcourse+AN$3-1-$J6,LARGE($L6:$AK6,Nbcourse+AN$3-$J6),0)</f>
        <v>20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6"/>
      <c r="D7" s="57" t="s">
        <v>89</v>
      </c>
      <c r="E7" s="57" t="s">
        <v>90</v>
      </c>
      <c r="F7" s="58"/>
      <c r="G7" s="57" t="s">
        <v>79</v>
      </c>
      <c r="H7" s="39" t="str">
        <f t="shared" si="0"/>
        <v>Oui</v>
      </c>
      <c r="I7" s="14">
        <f t="shared" si="1"/>
        <v>179</v>
      </c>
      <c r="J7" s="117"/>
      <c r="K7" s="146">
        <f t="shared" si="2"/>
        <v>0</v>
      </c>
      <c r="L7" s="15">
        <v>18</v>
      </c>
      <c r="M7" s="16">
        <v>19</v>
      </c>
      <c r="N7" s="54">
        <v>40</v>
      </c>
      <c r="O7" s="16">
        <v>40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>
        <v>40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18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63</v>
      </c>
      <c r="E8" s="57" t="s">
        <v>39</v>
      </c>
      <c r="F8" s="58"/>
      <c r="G8" s="8" t="s">
        <v>27</v>
      </c>
      <c r="H8" s="39" t="str">
        <f t="shared" si="0"/>
        <v>Oui</v>
      </c>
      <c r="I8" s="14">
        <f t="shared" si="1"/>
        <v>148</v>
      </c>
      <c r="J8" s="117"/>
      <c r="K8" s="146">
        <f t="shared" si="2"/>
        <v>0</v>
      </c>
      <c r="L8" s="15">
        <v>50</v>
      </c>
      <c r="M8" s="16">
        <v>40</v>
      </c>
      <c r="N8" s="54">
        <v>26</v>
      </c>
      <c r="O8" s="16">
        <v>26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6</v>
      </c>
      <c r="AK8" s="82">
        <v>3</v>
      </c>
      <c r="AL8" s="4">
        <f t="shared" si="3"/>
        <v>50</v>
      </c>
      <c r="AM8" s="5">
        <f t="shared" si="4"/>
        <v>6</v>
      </c>
      <c r="AN8" s="94">
        <f t="shared" si="5"/>
        <v>3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2"/>
      <c r="D9" s="8" t="s">
        <v>88</v>
      </c>
      <c r="E9" s="8" t="s">
        <v>114</v>
      </c>
      <c r="F9" s="53"/>
      <c r="G9" s="8" t="s">
        <v>29</v>
      </c>
      <c r="H9" s="39" t="str">
        <f t="shared" si="0"/>
        <v>Oui</v>
      </c>
      <c r="I9" s="14">
        <f t="shared" si="1"/>
        <v>127</v>
      </c>
      <c r="J9" s="117"/>
      <c r="K9" s="146">
        <f t="shared" si="2"/>
        <v>4</v>
      </c>
      <c r="L9" s="15">
        <v>40</v>
      </c>
      <c r="M9" s="16">
        <v>50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16</v>
      </c>
      <c r="AK9" s="82">
        <v>17</v>
      </c>
      <c r="AL9" s="4">
        <f t="shared" si="3"/>
        <v>50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151" t="s">
        <v>190</v>
      </c>
      <c r="E10" s="151" t="s">
        <v>191</v>
      </c>
      <c r="F10" s="58"/>
      <c r="G10" s="151" t="s">
        <v>27</v>
      </c>
      <c r="H10" s="39" t="str">
        <f t="shared" si="0"/>
        <v>Oui</v>
      </c>
      <c r="I10" s="14">
        <f t="shared" si="1"/>
        <v>106</v>
      </c>
      <c r="J10" s="117"/>
      <c r="K10" s="146">
        <f t="shared" si="2"/>
        <v>0</v>
      </c>
      <c r="L10" s="15"/>
      <c r="M10" s="16"/>
      <c r="N10" s="54">
        <v>32</v>
      </c>
      <c r="O10" s="16">
        <v>32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22</v>
      </c>
      <c r="AL10" s="4">
        <f t="shared" si="3"/>
        <v>32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8" t="s">
        <v>86</v>
      </c>
      <c r="E11" s="8" t="s">
        <v>65</v>
      </c>
      <c r="F11" s="53"/>
      <c r="G11" s="8" t="s">
        <v>7</v>
      </c>
      <c r="H11" s="39" t="str">
        <f t="shared" si="0"/>
        <v>Oui</v>
      </c>
      <c r="I11" s="14">
        <f t="shared" si="1"/>
        <v>69</v>
      </c>
      <c r="J11" s="117"/>
      <c r="K11" s="146">
        <f t="shared" si="2"/>
        <v>0</v>
      </c>
      <c r="L11" s="15">
        <v>26</v>
      </c>
      <c r="M11" s="16">
        <v>26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9</v>
      </c>
      <c r="AK11" s="82">
        <v>8</v>
      </c>
      <c r="AL11" s="4">
        <f t="shared" si="3"/>
        <v>26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 t="s">
        <v>87</v>
      </c>
      <c r="E12" s="57" t="s">
        <v>117</v>
      </c>
      <c r="F12" s="58"/>
      <c r="G12" s="8" t="s">
        <v>26</v>
      </c>
      <c r="H12" s="39" t="str">
        <f t="shared" si="0"/>
        <v>Oui</v>
      </c>
      <c r="I12" s="14">
        <f t="shared" si="1"/>
        <v>67</v>
      </c>
      <c r="J12" s="117"/>
      <c r="K12" s="146">
        <f t="shared" si="2"/>
        <v>0</v>
      </c>
      <c r="L12" s="15">
        <v>19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14</v>
      </c>
      <c r="AK12" s="82">
        <v>14</v>
      </c>
      <c r="AL12" s="4">
        <f t="shared" si="3"/>
        <v>20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151" t="s">
        <v>192</v>
      </c>
      <c r="E13" s="151" t="s">
        <v>193</v>
      </c>
      <c r="F13" s="58"/>
      <c r="G13" s="8" t="s">
        <v>27</v>
      </c>
      <c r="H13" s="39" t="str">
        <f t="shared" si="0"/>
        <v>Oui</v>
      </c>
      <c r="I13" s="14">
        <f t="shared" si="1"/>
        <v>65</v>
      </c>
      <c r="J13" s="117"/>
      <c r="K13" s="146">
        <f t="shared" si="2"/>
        <v>0</v>
      </c>
      <c r="L13" s="15"/>
      <c r="M13" s="16"/>
      <c r="N13" s="54">
        <v>22</v>
      </c>
      <c r="O13" s="16">
        <v>22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12</v>
      </c>
      <c r="AK13" s="82">
        <v>9</v>
      </c>
      <c r="AL13" s="4">
        <f t="shared" si="3"/>
        <v>22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151" t="s">
        <v>194</v>
      </c>
      <c r="E14" s="151" t="s">
        <v>195</v>
      </c>
      <c r="F14" s="58"/>
      <c r="G14" s="8" t="s">
        <v>27</v>
      </c>
      <c r="H14" s="39" t="str">
        <f t="shared" si="0"/>
        <v>Oui</v>
      </c>
      <c r="I14" s="14">
        <f t="shared" si="1"/>
        <v>63</v>
      </c>
      <c r="J14" s="117"/>
      <c r="K14" s="146">
        <f t="shared" si="2"/>
        <v>0</v>
      </c>
      <c r="L14" s="15"/>
      <c r="M14" s="16"/>
      <c r="N14" s="54">
        <v>19</v>
      </c>
      <c r="O14" s="16">
        <v>19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7</v>
      </c>
      <c r="AK14" s="82">
        <v>18</v>
      </c>
      <c r="AL14" s="4">
        <f t="shared" si="3"/>
        <v>19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59">
        <f t="shared" si="6"/>
        <v>10</v>
      </c>
      <c r="B15" s="160"/>
      <c r="C15" s="173"/>
      <c r="D15" s="162" t="s">
        <v>115</v>
      </c>
      <c r="E15" s="162" t="s">
        <v>116</v>
      </c>
      <c r="F15" s="163"/>
      <c r="G15" s="172" t="s">
        <v>29</v>
      </c>
      <c r="H15" s="159" t="str">
        <f t="shared" si="0"/>
        <v>Non</v>
      </c>
      <c r="I15" s="164">
        <f t="shared" si="1"/>
        <v>80</v>
      </c>
      <c r="J15" s="165"/>
      <c r="K15" s="165">
        <f t="shared" si="2"/>
        <v>0</v>
      </c>
      <c r="L15" s="166">
        <v>22</v>
      </c>
      <c r="M15" s="167">
        <v>18</v>
      </c>
      <c r="N15" s="168">
        <v>20</v>
      </c>
      <c r="O15" s="167">
        <v>20</v>
      </c>
      <c r="P15" s="168"/>
      <c r="Q15" s="169"/>
      <c r="R15" s="170"/>
      <c r="S15" s="167"/>
      <c r="T15" s="170"/>
      <c r="U15" s="169"/>
      <c r="V15" s="170"/>
      <c r="W15" s="167"/>
      <c r="X15" s="170"/>
      <c r="Y15" s="167"/>
      <c r="Z15" s="170"/>
      <c r="AA15" s="169"/>
      <c r="AB15" s="170"/>
      <c r="AC15" s="167"/>
      <c r="AD15" s="168"/>
      <c r="AE15" s="169"/>
      <c r="AF15" s="170"/>
      <c r="AG15" s="167"/>
      <c r="AH15" s="170"/>
      <c r="AI15" s="167"/>
      <c r="AJ15" s="169"/>
      <c r="AK15" s="171"/>
      <c r="AL15" s="4">
        <f t="shared" si="3"/>
        <v>22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5">
        <f t="shared" si="6"/>
        <v>11</v>
      </c>
      <c r="B16" s="176"/>
      <c r="C16" s="190"/>
      <c r="D16" s="191" t="s">
        <v>219</v>
      </c>
      <c r="E16" s="191" t="s">
        <v>220</v>
      </c>
      <c r="F16" s="179"/>
      <c r="G16" s="172" t="s">
        <v>210</v>
      </c>
      <c r="H16" s="159" t="str">
        <f t="shared" si="0"/>
        <v>Non</v>
      </c>
      <c r="I16" s="164">
        <f t="shared" si="1"/>
        <v>68</v>
      </c>
      <c r="J16" s="181"/>
      <c r="K16" s="165">
        <f t="shared" si="2"/>
        <v>4</v>
      </c>
      <c r="L16" s="166"/>
      <c r="M16" s="167"/>
      <c r="N16" s="184"/>
      <c r="O16" s="183"/>
      <c r="P16" s="184"/>
      <c r="Q16" s="185"/>
      <c r="R16" s="186"/>
      <c r="S16" s="183"/>
      <c r="T16" s="186"/>
      <c r="U16" s="185"/>
      <c r="V16" s="186"/>
      <c r="W16" s="183"/>
      <c r="X16" s="186"/>
      <c r="Y16" s="183"/>
      <c r="Z16" s="186"/>
      <c r="AA16" s="185"/>
      <c r="AB16" s="186"/>
      <c r="AC16" s="183"/>
      <c r="AD16" s="184"/>
      <c r="AE16" s="185"/>
      <c r="AF16" s="186"/>
      <c r="AG16" s="183"/>
      <c r="AH16" s="186"/>
      <c r="AI16" s="183"/>
      <c r="AJ16" s="185">
        <v>32</v>
      </c>
      <c r="AK16" s="187">
        <v>32</v>
      </c>
      <c r="AL16" s="4">
        <f t="shared" si="3"/>
        <v>32</v>
      </c>
      <c r="AM16" s="5">
        <f t="shared" si="4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159">
        <f t="shared" si="6"/>
        <v>12</v>
      </c>
      <c r="B17" s="160"/>
      <c r="C17" s="161"/>
      <c r="D17" s="172" t="s">
        <v>66</v>
      </c>
      <c r="E17" s="172" t="s">
        <v>67</v>
      </c>
      <c r="F17" s="174"/>
      <c r="G17" s="192" t="s">
        <v>26</v>
      </c>
      <c r="H17" s="159" t="str">
        <f t="shared" si="0"/>
        <v>Non</v>
      </c>
      <c r="I17" s="164">
        <f t="shared" si="1"/>
        <v>54</v>
      </c>
      <c r="J17" s="165"/>
      <c r="K17" s="165">
        <f t="shared" si="2"/>
        <v>0</v>
      </c>
      <c r="L17" s="166">
        <v>32</v>
      </c>
      <c r="M17" s="167">
        <v>22</v>
      </c>
      <c r="N17" s="184"/>
      <c r="O17" s="167"/>
      <c r="P17" s="168"/>
      <c r="Q17" s="169"/>
      <c r="R17" s="170"/>
      <c r="S17" s="167"/>
      <c r="T17" s="170"/>
      <c r="U17" s="169"/>
      <c r="V17" s="170"/>
      <c r="W17" s="167"/>
      <c r="X17" s="170"/>
      <c r="Y17" s="167"/>
      <c r="Z17" s="170"/>
      <c r="AA17" s="169"/>
      <c r="AB17" s="170"/>
      <c r="AC17" s="167"/>
      <c r="AD17" s="168"/>
      <c r="AE17" s="169"/>
      <c r="AF17" s="170"/>
      <c r="AG17" s="167"/>
      <c r="AH17" s="170"/>
      <c r="AI17" s="167"/>
      <c r="AJ17" s="169"/>
      <c r="AK17" s="171"/>
      <c r="AL17" s="4">
        <f t="shared" si="3"/>
        <v>32</v>
      </c>
      <c r="AM17" s="5">
        <f t="shared" si="4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159">
        <f t="shared" si="6"/>
        <v>13</v>
      </c>
      <c r="B18" s="160"/>
      <c r="C18" s="161"/>
      <c r="D18" s="162" t="s">
        <v>290</v>
      </c>
      <c r="E18" s="162" t="s">
        <v>39</v>
      </c>
      <c r="F18" s="163"/>
      <c r="G18" s="162" t="s">
        <v>210</v>
      </c>
      <c r="H18" s="159" t="str">
        <f t="shared" si="0"/>
        <v>Non</v>
      </c>
      <c r="I18" s="164">
        <f t="shared" si="1"/>
        <v>52</v>
      </c>
      <c r="J18" s="165"/>
      <c r="K18" s="165">
        <f t="shared" si="2"/>
        <v>0</v>
      </c>
      <c r="L18" s="166"/>
      <c r="M18" s="167"/>
      <c r="N18" s="184"/>
      <c r="O18" s="167"/>
      <c r="P18" s="168"/>
      <c r="Q18" s="169"/>
      <c r="R18" s="170"/>
      <c r="S18" s="167"/>
      <c r="T18" s="170"/>
      <c r="U18" s="169"/>
      <c r="V18" s="170"/>
      <c r="W18" s="167"/>
      <c r="X18" s="170"/>
      <c r="Y18" s="167"/>
      <c r="Z18" s="170"/>
      <c r="AA18" s="169"/>
      <c r="AB18" s="170"/>
      <c r="AC18" s="167"/>
      <c r="AD18" s="168"/>
      <c r="AE18" s="169"/>
      <c r="AF18" s="170"/>
      <c r="AG18" s="167"/>
      <c r="AH18" s="170"/>
      <c r="AI18" s="167"/>
      <c r="AJ18" s="169">
        <v>26</v>
      </c>
      <c r="AK18" s="171">
        <v>26</v>
      </c>
      <c r="AL18" s="4">
        <f t="shared" si="3"/>
        <v>26</v>
      </c>
      <c r="AM18" s="5">
        <f t="shared" si="4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159">
        <f t="shared" si="6"/>
        <v>14</v>
      </c>
      <c r="B19" s="160"/>
      <c r="C19" s="173"/>
      <c r="D19" s="188" t="s">
        <v>232</v>
      </c>
      <c r="E19" s="188" t="s">
        <v>233</v>
      </c>
      <c r="F19" s="163"/>
      <c r="G19" s="172" t="s">
        <v>7</v>
      </c>
      <c r="H19" s="159" t="str">
        <f t="shared" si="0"/>
        <v>Non</v>
      </c>
      <c r="I19" s="164">
        <f t="shared" si="1"/>
        <v>42</v>
      </c>
      <c r="J19" s="165"/>
      <c r="K19" s="165">
        <f t="shared" si="2"/>
        <v>0</v>
      </c>
      <c r="L19" s="166"/>
      <c r="M19" s="167"/>
      <c r="N19" s="168"/>
      <c r="O19" s="167"/>
      <c r="P19" s="168"/>
      <c r="Q19" s="169"/>
      <c r="R19" s="170"/>
      <c r="S19" s="167"/>
      <c r="T19" s="170"/>
      <c r="U19" s="169"/>
      <c r="V19" s="170"/>
      <c r="W19" s="167"/>
      <c r="X19" s="170"/>
      <c r="Y19" s="167"/>
      <c r="Z19" s="170"/>
      <c r="AA19" s="169"/>
      <c r="AB19" s="170"/>
      <c r="AC19" s="167"/>
      <c r="AD19" s="168"/>
      <c r="AE19" s="169"/>
      <c r="AF19" s="170"/>
      <c r="AG19" s="167"/>
      <c r="AH19" s="170"/>
      <c r="AI19" s="167"/>
      <c r="AJ19" s="169">
        <v>22</v>
      </c>
      <c r="AK19" s="171">
        <v>20</v>
      </c>
      <c r="AL19" s="4">
        <f t="shared" si="3"/>
        <v>22</v>
      </c>
      <c r="AM19" s="5">
        <f t="shared" si="4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159">
        <f t="shared" si="6"/>
        <v>15</v>
      </c>
      <c r="B20" s="160"/>
      <c r="C20" s="161"/>
      <c r="D20" s="172" t="s">
        <v>235</v>
      </c>
      <c r="E20" s="172" t="s">
        <v>55</v>
      </c>
      <c r="F20" s="174"/>
      <c r="G20" s="172" t="s">
        <v>226</v>
      </c>
      <c r="H20" s="159" t="str">
        <f t="shared" si="0"/>
        <v>Non</v>
      </c>
      <c r="I20" s="164">
        <f t="shared" si="1"/>
        <v>37</v>
      </c>
      <c r="J20" s="165"/>
      <c r="K20" s="165">
        <f t="shared" si="2"/>
        <v>0</v>
      </c>
      <c r="L20" s="166"/>
      <c r="M20" s="167"/>
      <c r="N20" s="168"/>
      <c r="O20" s="167"/>
      <c r="P20" s="168"/>
      <c r="Q20" s="169"/>
      <c r="R20" s="170"/>
      <c r="S20" s="167"/>
      <c r="T20" s="170"/>
      <c r="U20" s="169"/>
      <c r="V20" s="170"/>
      <c r="W20" s="167"/>
      <c r="X20" s="170"/>
      <c r="Y20" s="167"/>
      <c r="Z20" s="170"/>
      <c r="AA20" s="169"/>
      <c r="AB20" s="170"/>
      <c r="AC20" s="167"/>
      <c r="AD20" s="168"/>
      <c r="AE20" s="169"/>
      <c r="AF20" s="170"/>
      <c r="AG20" s="167"/>
      <c r="AH20" s="170"/>
      <c r="AI20" s="167"/>
      <c r="AJ20" s="169">
        <v>18</v>
      </c>
      <c r="AK20" s="171">
        <v>19</v>
      </c>
      <c r="AL20" s="4">
        <f t="shared" si="3"/>
        <v>19</v>
      </c>
      <c r="AM20" s="5">
        <f t="shared" si="4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159">
        <f t="shared" si="6"/>
        <v>16</v>
      </c>
      <c r="B21" s="160"/>
      <c r="C21" s="173"/>
      <c r="D21" s="172" t="s">
        <v>238</v>
      </c>
      <c r="E21" s="172" t="s">
        <v>225</v>
      </c>
      <c r="F21" s="174"/>
      <c r="G21" s="172" t="s">
        <v>206</v>
      </c>
      <c r="H21" s="159" t="str">
        <f t="shared" si="0"/>
        <v>Non</v>
      </c>
      <c r="I21" s="164">
        <f t="shared" si="1"/>
        <v>30</v>
      </c>
      <c r="J21" s="165"/>
      <c r="K21" s="165">
        <f t="shared" si="2"/>
        <v>0</v>
      </c>
      <c r="L21" s="166"/>
      <c r="M21" s="167"/>
      <c r="N21" s="168"/>
      <c r="O21" s="167"/>
      <c r="P21" s="168"/>
      <c r="Q21" s="169"/>
      <c r="R21" s="170"/>
      <c r="S21" s="167"/>
      <c r="T21" s="170"/>
      <c r="U21" s="169"/>
      <c r="V21" s="170"/>
      <c r="W21" s="167"/>
      <c r="X21" s="170"/>
      <c r="Y21" s="167"/>
      <c r="Z21" s="170"/>
      <c r="AA21" s="169"/>
      <c r="AB21" s="170"/>
      <c r="AC21" s="167"/>
      <c r="AD21" s="168"/>
      <c r="AE21" s="169"/>
      <c r="AF21" s="170"/>
      <c r="AG21" s="167"/>
      <c r="AH21" s="170"/>
      <c r="AI21" s="167"/>
      <c r="AJ21" s="169">
        <v>17</v>
      </c>
      <c r="AK21" s="171">
        <v>13</v>
      </c>
      <c r="AL21" s="4">
        <f t="shared" si="3"/>
        <v>17</v>
      </c>
      <c r="AM21" s="5">
        <f t="shared" si="4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159">
        <f t="shared" si="6"/>
        <v>17</v>
      </c>
      <c r="B22" s="160"/>
      <c r="C22" s="161"/>
      <c r="D22" s="188" t="s">
        <v>221</v>
      </c>
      <c r="E22" s="188" t="s">
        <v>222</v>
      </c>
      <c r="F22" s="163"/>
      <c r="G22" s="188" t="s">
        <v>210</v>
      </c>
      <c r="H22" s="159" t="str">
        <f t="shared" si="0"/>
        <v>Non</v>
      </c>
      <c r="I22" s="164">
        <f t="shared" si="1"/>
        <v>29</v>
      </c>
      <c r="J22" s="165"/>
      <c r="K22" s="165">
        <f t="shared" si="2"/>
        <v>0</v>
      </c>
      <c r="L22" s="166"/>
      <c r="M22" s="167"/>
      <c r="N22" s="168"/>
      <c r="O22" s="167"/>
      <c r="P22" s="168"/>
      <c r="Q22" s="169"/>
      <c r="R22" s="170"/>
      <c r="S22" s="167"/>
      <c r="T22" s="170"/>
      <c r="U22" s="169"/>
      <c r="V22" s="170"/>
      <c r="W22" s="167"/>
      <c r="X22" s="170"/>
      <c r="Y22" s="167"/>
      <c r="Z22" s="170"/>
      <c r="AA22" s="169"/>
      <c r="AB22" s="170"/>
      <c r="AC22" s="167"/>
      <c r="AD22" s="168"/>
      <c r="AE22" s="169"/>
      <c r="AF22" s="170"/>
      <c r="AG22" s="167"/>
      <c r="AH22" s="170"/>
      <c r="AI22" s="167"/>
      <c r="AJ22" s="169">
        <v>19</v>
      </c>
      <c r="AK22" s="171">
        <v>10</v>
      </c>
      <c r="AL22" s="4">
        <f t="shared" si="3"/>
        <v>19</v>
      </c>
      <c r="AM22" s="5">
        <f t="shared" si="4"/>
        <v>2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159">
        <f t="shared" si="6"/>
        <v>18</v>
      </c>
      <c r="B23" s="160"/>
      <c r="C23" s="173"/>
      <c r="D23" s="162" t="s">
        <v>291</v>
      </c>
      <c r="E23" s="162" t="s">
        <v>292</v>
      </c>
      <c r="F23" s="163"/>
      <c r="G23" s="162" t="s">
        <v>30</v>
      </c>
      <c r="H23" s="159" t="str">
        <f t="shared" si="0"/>
        <v>Non</v>
      </c>
      <c r="I23" s="164">
        <f t="shared" si="1"/>
        <v>25</v>
      </c>
      <c r="J23" s="165"/>
      <c r="K23" s="165">
        <f t="shared" si="2"/>
        <v>0</v>
      </c>
      <c r="L23" s="166"/>
      <c r="M23" s="167"/>
      <c r="N23" s="168"/>
      <c r="O23" s="167"/>
      <c r="P23" s="168"/>
      <c r="Q23" s="169"/>
      <c r="R23" s="170"/>
      <c r="S23" s="167"/>
      <c r="T23" s="170"/>
      <c r="U23" s="169"/>
      <c r="V23" s="170"/>
      <c r="W23" s="167"/>
      <c r="X23" s="170"/>
      <c r="Y23" s="167"/>
      <c r="Z23" s="170"/>
      <c r="AA23" s="169"/>
      <c r="AB23" s="170"/>
      <c r="AC23" s="167"/>
      <c r="AD23" s="168"/>
      <c r="AE23" s="169"/>
      <c r="AF23" s="170"/>
      <c r="AG23" s="167"/>
      <c r="AH23" s="170"/>
      <c r="AI23" s="167"/>
      <c r="AJ23" s="169">
        <v>13</v>
      </c>
      <c r="AK23" s="171">
        <v>12</v>
      </c>
      <c r="AL23" s="4">
        <f t="shared" si="3"/>
        <v>13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159">
        <f t="shared" si="6"/>
        <v>19</v>
      </c>
      <c r="B24" s="160"/>
      <c r="C24" s="161"/>
      <c r="D24" s="188" t="s">
        <v>236</v>
      </c>
      <c r="E24" s="188" t="s">
        <v>237</v>
      </c>
      <c r="F24" s="163"/>
      <c r="G24" s="188" t="s">
        <v>79</v>
      </c>
      <c r="H24" s="159" t="str">
        <f t="shared" si="0"/>
        <v>Non</v>
      </c>
      <c r="I24" s="164">
        <f t="shared" si="1"/>
        <v>22</v>
      </c>
      <c r="J24" s="165"/>
      <c r="K24" s="165">
        <f t="shared" si="2"/>
        <v>0</v>
      </c>
      <c r="L24" s="166"/>
      <c r="M24" s="167"/>
      <c r="N24" s="168"/>
      <c r="O24" s="167"/>
      <c r="P24" s="168"/>
      <c r="Q24" s="169"/>
      <c r="R24" s="170"/>
      <c r="S24" s="167"/>
      <c r="T24" s="170"/>
      <c r="U24" s="169"/>
      <c r="V24" s="170"/>
      <c r="W24" s="167"/>
      <c r="X24" s="170"/>
      <c r="Y24" s="167"/>
      <c r="Z24" s="170"/>
      <c r="AA24" s="169"/>
      <c r="AB24" s="170"/>
      <c r="AC24" s="167"/>
      <c r="AD24" s="168"/>
      <c r="AE24" s="169"/>
      <c r="AF24" s="170"/>
      <c r="AG24" s="167"/>
      <c r="AH24" s="170"/>
      <c r="AI24" s="167"/>
      <c r="AJ24" s="169">
        <v>15</v>
      </c>
      <c r="AK24" s="171">
        <v>7</v>
      </c>
      <c r="AL24" s="4">
        <f t="shared" si="3"/>
        <v>15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159">
        <f t="shared" si="6"/>
        <v>20</v>
      </c>
      <c r="B25" s="160"/>
      <c r="C25" s="161"/>
      <c r="D25" s="188" t="s">
        <v>223</v>
      </c>
      <c r="E25" s="188" t="s">
        <v>64</v>
      </c>
      <c r="F25" s="163"/>
      <c r="G25" s="188" t="s">
        <v>224</v>
      </c>
      <c r="H25" s="159" t="str">
        <f t="shared" si="0"/>
        <v>Non</v>
      </c>
      <c r="I25" s="164">
        <f t="shared" si="1"/>
        <v>21</v>
      </c>
      <c r="J25" s="165"/>
      <c r="K25" s="165">
        <f t="shared" si="2"/>
        <v>0</v>
      </c>
      <c r="L25" s="166"/>
      <c r="M25" s="167"/>
      <c r="N25" s="168"/>
      <c r="O25" s="167"/>
      <c r="P25" s="168"/>
      <c r="Q25" s="169"/>
      <c r="R25" s="170"/>
      <c r="S25" s="167"/>
      <c r="T25" s="170"/>
      <c r="U25" s="169"/>
      <c r="V25" s="170"/>
      <c r="W25" s="167"/>
      <c r="X25" s="170"/>
      <c r="Y25" s="167"/>
      <c r="Z25" s="170"/>
      <c r="AA25" s="169"/>
      <c r="AB25" s="170"/>
      <c r="AC25" s="167"/>
      <c r="AD25" s="168"/>
      <c r="AE25" s="169"/>
      <c r="AF25" s="170"/>
      <c r="AG25" s="167"/>
      <c r="AH25" s="170"/>
      <c r="AI25" s="167"/>
      <c r="AJ25" s="169">
        <v>5</v>
      </c>
      <c r="AK25" s="171">
        <v>16</v>
      </c>
      <c r="AL25" s="4">
        <f t="shared" si="3"/>
        <v>16</v>
      </c>
      <c r="AM25" s="5">
        <f aca="true" t="shared" si="8" ref="AM25:AM45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159">
        <f t="shared" si="6"/>
        <v>21</v>
      </c>
      <c r="B26" s="160"/>
      <c r="C26" s="161"/>
      <c r="D26" s="172" t="s">
        <v>227</v>
      </c>
      <c r="E26" s="172" t="s">
        <v>228</v>
      </c>
      <c r="F26" s="174"/>
      <c r="G26" s="172" t="s">
        <v>229</v>
      </c>
      <c r="H26" s="159" t="str">
        <f t="shared" si="0"/>
        <v>Non</v>
      </c>
      <c r="I26" s="164">
        <f t="shared" si="1"/>
        <v>18</v>
      </c>
      <c r="J26" s="165"/>
      <c r="K26" s="165">
        <f t="shared" si="2"/>
        <v>0</v>
      </c>
      <c r="L26" s="166"/>
      <c r="M26" s="167"/>
      <c r="N26" s="168"/>
      <c r="O26" s="167"/>
      <c r="P26" s="168"/>
      <c r="Q26" s="169"/>
      <c r="R26" s="170"/>
      <c r="S26" s="167"/>
      <c r="T26" s="170"/>
      <c r="U26" s="169"/>
      <c r="V26" s="170"/>
      <c r="W26" s="167"/>
      <c r="X26" s="170"/>
      <c r="Y26" s="167"/>
      <c r="Z26" s="170"/>
      <c r="AA26" s="169"/>
      <c r="AB26" s="170"/>
      <c r="AC26" s="167"/>
      <c r="AD26" s="168"/>
      <c r="AE26" s="169"/>
      <c r="AF26" s="170"/>
      <c r="AG26" s="167"/>
      <c r="AH26" s="170"/>
      <c r="AI26" s="167"/>
      <c r="AJ26" s="169">
        <v>3</v>
      </c>
      <c r="AK26" s="171">
        <v>15</v>
      </c>
      <c r="AL26" s="4">
        <f t="shared" si="3"/>
        <v>15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159">
        <f t="shared" si="6"/>
        <v>22</v>
      </c>
      <c r="B27" s="160"/>
      <c r="C27" s="161"/>
      <c r="D27" s="188" t="s">
        <v>230</v>
      </c>
      <c r="E27" s="188" t="s">
        <v>59</v>
      </c>
      <c r="F27" s="163"/>
      <c r="G27" s="172" t="s">
        <v>79</v>
      </c>
      <c r="H27" s="159" t="str">
        <f t="shared" si="0"/>
        <v>Non</v>
      </c>
      <c r="I27" s="164">
        <f t="shared" si="1"/>
        <v>16</v>
      </c>
      <c r="J27" s="165"/>
      <c r="K27" s="165">
        <f t="shared" si="2"/>
        <v>0</v>
      </c>
      <c r="L27" s="166"/>
      <c r="M27" s="167"/>
      <c r="N27" s="168"/>
      <c r="O27" s="167"/>
      <c r="P27" s="168"/>
      <c r="Q27" s="169"/>
      <c r="R27" s="170"/>
      <c r="S27" s="167"/>
      <c r="T27" s="170"/>
      <c r="U27" s="169"/>
      <c r="V27" s="170"/>
      <c r="W27" s="167"/>
      <c r="X27" s="170"/>
      <c r="Y27" s="167"/>
      <c r="Z27" s="170"/>
      <c r="AA27" s="169"/>
      <c r="AB27" s="170"/>
      <c r="AC27" s="167"/>
      <c r="AD27" s="168"/>
      <c r="AE27" s="169"/>
      <c r="AF27" s="170"/>
      <c r="AG27" s="167"/>
      <c r="AH27" s="170"/>
      <c r="AI27" s="167"/>
      <c r="AJ27" s="169">
        <v>11</v>
      </c>
      <c r="AK27" s="171">
        <v>5</v>
      </c>
      <c r="AL27" s="4">
        <f t="shared" si="3"/>
        <v>11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159">
        <f t="shared" si="6"/>
        <v>23</v>
      </c>
      <c r="B28" s="160"/>
      <c r="C28" s="161"/>
      <c r="D28" s="188" t="s">
        <v>234</v>
      </c>
      <c r="E28" s="188" t="s">
        <v>40</v>
      </c>
      <c r="F28" s="163"/>
      <c r="G28" s="188" t="s">
        <v>79</v>
      </c>
      <c r="H28" s="159" t="str">
        <f t="shared" si="0"/>
        <v>Non</v>
      </c>
      <c r="I28" s="164">
        <f t="shared" si="1"/>
        <v>16</v>
      </c>
      <c r="J28" s="165"/>
      <c r="K28" s="165">
        <f t="shared" si="2"/>
        <v>0</v>
      </c>
      <c r="L28" s="166"/>
      <c r="M28" s="167"/>
      <c r="N28" s="168"/>
      <c r="O28" s="167"/>
      <c r="P28" s="168"/>
      <c r="Q28" s="169"/>
      <c r="R28" s="170"/>
      <c r="S28" s="167"/>
      <c r="T28" s="170"/>
      <c r="U28" s="169"/>
      <c r="V28" s="170"/>
      <c r="W28" s="167"/>
      <c r="X28" s="170"/>
      <c r="Y28" s="167"/>
      <c r="Z28" s="170"/>
      <c r="AA28" s="169"/>
      <c r="AB28" s="170"/>
      <c r="AC28" s="167"/>
      <c r="AD28" s="168"/>
      <c r="AE28" s="169"/>
      <c r="AF28" s="170"/>
      <c r="AG28" s="167"/>
      <c r="AH28" s="170"/>
      <c r="AI28" s="167"/>
      <c r="AJ28" s="169">
        <v>10</v>
      </c>
      <c r="AK28" s="171">
        <v>6</v>
      </c>
      <c r="AL28" s="4">
        <f t="shared" si="3"/>
        <v>10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159">
        <f t="shared" si="6"/>
        <v>24</v>
      </c>
      <c r="B29" s="160"/>
      <c r="C29" s="173"/>
      <c r="D29" s="162" t="s">
        <v>293</v>
      </c>
      <c r="E29" s="162" t="s">
        <v>294</v>
      </c>
      <c r="F29" s="163"/>
      <c r="G29" s="162" t="s">
        <v>27</v>
      </c>
      <c r="H29" s="159" t="str">
        <f t="shared" si="0"/>
        <v>Non</v>
      </c>
      <c r="I29" s="164">
        <f t="shared" si="1"/>
        <v>15</v>
      </c>
      <c r="J29" s="165"/>
      <c r="K29" s="165">
        <f t="shared" si="2"/>
        <v>0</v>
      </c>
      <c r="L29" s="166"/>
      <c r="M29" s="167"/>
      <c r="N29" s="168"/>
      <c r="O29" s="167"/>
      <c r="P29" s="168"/>
      <c r="Q29" s="169"/>
      <c r="R29" s="170"/>
      <c r="S29" s="167"/>
      <c r="T29" s="170"/>
      <c r="U29" s="169"/>
      <c r="V29" s="170"/>
      <c r="W29" s="167"/>
      <c r="X29" s="170"/>
      <c r="Y29" s="167"/>
      <c r="Z29" s="170"/>
      <c r="AA29" s="169"/>
      <c r="AB29" s="170"/>
      <c r="AC29" s="167"/>
      <c r="AD29" s="168"/>
      <c r="AE29" s="169"/>
      <c r="AF29" s="170"/>
      <c r="AG29" s="167"/>
      <c r="AH29" s="170"/>
      <c r="AI29" s="167"/>
      <c r="AJ29" s="169">
        <v>4</v>
      </c>
      <c r="AK29" s="171">
        <v>11</v>
      </c>
      <c r="AL29" s="4">
        <f t="shared" si="3"/>
        <v>11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 thickBot="1">
      <c r="A30" s="159">
        <f t="shared" si="6"/>
        <v>25</v>
      </c>
      <c r="B30" s="160"/>
      <c r="C30" s="161"/>
      <c r="D30" s="188" t="s">
        <v>231</v>
      </c>
      <c r="E30" s="188" t="s">
        <v>185</v>
      </c>
      <c r="F30" s="163"/>
      <c r="G30" s="188" t="s">
        <v>206</v>
      </c>
      <c r="H30" s="159" t="str">
        <f t="shared" si="0"/>
        <v>Non</v>
      </c>
      <c r="I30" s="164">
        <f t="shared" si="1"/>
        <v>12</v>
      </c>
      <c r="J30" s="165"/>
      <c r="K30" s="165">
        <f t="shared" si="2"/>
        <v>0</v>
      </c>
      <c r="L30" s="166"/>
      <c r="M30" s="167"/>
      <c r="N30" s="168"/>
      <c r="O30" s="167"/>
      <c r="P30" s="168"/>
      <c r="Q30" s="169"/>
      <c r="R30" s="170"/>
      <c r="S30" s="167"/>
      <c r="T30" s="170"/>
      <c r="U30" s="169"/>
      <c r="V30" s="170"/>
      <c r="W30" s="167"/>
      <c r="X30" s="170"/>
      <c r="Y30" s="167"/>
      <c r="Z30" s="170"/>
      <c r="AA30" s="169"/>
      <c r="AB30" s="170"/>
      <c r="AC30" s="167"/>
      <c r="AD30" s="168"/>
      <c r="AE30" s="169"/>
      <c r="AF30" s="170"/>
      <c r="AG30" s="167"/>
      <c r="AH30" s="170"/>
      <c r="AI30" s="167"/>
      <c r="AJ30" s="169">
        <v>8</v>
      </c>
      <c r="AK30" s="171">
        <v>4</v>
      </c>
      <c r="AL30" s="4">
        <f t="shared" si="3"/>
        <v>8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 hidden="1">
      <c r="A31" s="39">
        <f t="shared" si="6"/>
        <v>26</v>
      </c>
      <c r="B31" s="51"/>
      <c r="C31" s="52"/>
      <c r="D31" s="8"/>
      <c r="E31" s="8"/>
      <c r="F31" s="53"/>
      <c r="G31" s="8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 hidden="1">
      <c r="A32" s="39">
        <f t="shared" si="6"/>
        <v>27</v>
      </c>
      <c r="B32" s="51"/>
      <c r="C32" s="56"/>
      <c r="D32" s="8"/>
      <c r="E32" s="8"/>
      <c r="F32" s="53"/>
      <c r="G32" s="8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 hidden="1">
      <c r="A33" s="39">
        <f t="shared" si="6"/>
        <v>28</v>
      </c>
      <c r="B33" s="51"/>
      <c r="C33" s="56"/>
      <c r="D33" s="151"/>
      <c r="E33" s="151"/>
      <c r="F33" s="58"/>
      <c r="G33" s="8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 hidden="1">
      <c r="A34" s="39">
        <f t="shared" si="6"/>
        <v>29</v>
      </c>
      <c r="B34" s="51"/>
      <c r="C34" s="56"/>
      <c r="D34" s="151"/>
      <c r="E34" s="151"/>
      <c r="F34" s="58"/>
      <c r="G34" s="8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 hidden="1">
      <c r="A35" s="39">
        <f aca="true" t="shared" si="9" ref="A35:A44">A34+1</f>
        <v>30</v>
      </c>
      <c r="B35" s="51"/>
      <c r="C35" s="52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hidden="1">
      <c r="A36" s="39">
        <f t="shared" si="9"/>
        <v>31</v>
      </c>
      <c r="B36" s="51"/>
      <c r="C36" s="52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 hidden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6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 hidden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6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 hidden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6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 hidden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6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 hidden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6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 hidden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6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 hidden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6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 hidden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6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hidden="1" thickBot="1">
      <c r="A45" s="39">
        <f>A34+1</f>
        <v>30</v>
      </c>
      <c r="B45" s="51"/>
      <c r="C45" s="56"/>
      <c r="D45" s="57"/>
      <c r="E45" s="57"/>
      <c r="F45" s="58"/>
      <c r="G45" s="131"/>
      <c r="H45" s="39" t="str">
        <f t="shared" si="0"/>
        <v>Non</v>
      </c>
      <c r="I45" s="14">
        <f t="shared" si="1"/>
        <v>0</v>
      </c>
      <c r="J45" s="117"/>
      <c r="K45" s="146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7"/>
      <c r="L46" s="87">
        <f>COUNT(L$6:L45)</f>
        <v>8</v>
      </c>
      <c r="M46" s="88">
        <f>COUNT(M$6:M45)</f>
        <v>8</v>
      </c>
      <c r="N46" s="89">
        <f>COUNT(N$6:N45)</f>
        <v>7</v>
      </c>
      <c r="O46" s="88">
        <f>COUNT(O$6:O45)</f>
        <v>7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23</v>
      </c>
      <c r="AK46" s="92">
        <f>COUNT(AK$6:AK45)</f>
        <v>23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45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50" sqref="D50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 t="s">
        <v>91</v>
      </c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 t="s">
        <v>91</v>
      </c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 thickBot="1">
      <c r="A6" s="110">
        <v>1</v>
      </c>
      <c r="B6" s="111"/>
      <c r="C6" s="128"/>
      <c r="D6" s="113" t="s">
        <v>91</v>
      </c>
      <c r="E6" s="113" t="s">
        <v>92</v>
      </c>
      <c r="F6" s="114"/>
      <c r="G6" s="153" t="s">
        <v>96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208</v>
      </c>
      <c r="J6" s="116"/>
      <c r="K6" s="146">
        <f aca="true" t="shared" si="2" ref="K6:K35">COUNTIF(L$5:AK$5,$D6)*4</f>
        <v>8</v>
      </c>
      <c r="L6" s="118">
        <v>50</v>
      </c>
      <c r="M6" s="119">
        <v>50</v>
      </c>
      <c r="N6" s="120"/>
      <c r="O6" s="119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20">
        <v>50</v>
      </c>
      <c r="AK6" s="119">
        <v>50</v>
      </c>
      <c r="AL6" s="4">
        <f aca="true" t="shared" si="3" ref="AL6:AL35">MAX(L6:AK6)</f>
        <v>50</v>
      </c>
      <c r="AM6" s="5">
        <f aca="true" t="shared" si="4" ref="AM6:AM27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 hidden="1">
      <c r="A7" s="39">
        <f aca="true" t="shared" si="6" ref="A7:A18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 hidden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 hidden="1">
      <c r="A9" s="39">
        <f t="shared" si="6"/>
        <v>4</v>
      </c>
      <c r="B9" s="51"/>
      <c r="C9" s="52"/>
      <c r="D9" s="151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 hidden="1">
      <c r="A10" s="39">
        <f t="shared" si="6"/>
        <v>5</v>
      </c>
      <c r="B10" s="51"/>
      <c r="C10" s="52"/>
      <c r="D10" s="57"/>
      <c r="E10" s="57"/>
      <c r="F10" s="58"/>
      <c r="G10" s="56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 hidden="1">
      <c r="A11" s="39">
        <f t="shared" si="6"/>
        <v>6</v>
      </c>
      <c r="B11" s="51"/>
      <c r="C11" s="52"/>
      <c r="D11" s="151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 hidden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 hidden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 hidden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hidden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6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 hidden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 hidden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 hidden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 hidden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 hidden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 hidden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 hidden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 hidden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 hidden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 hidden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 hidden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 hidden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 hidden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 hidden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 hidden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 hidden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hidden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1</v>
      </c>
      <c r="AK36" s="92">
        <f>COUNT(AK$6:AK35)</f>
        <v>1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4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105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 t="s">
        <v>136</v>
      </c>
      <c r="M5" s="133"/>
      <c r="N5" s="134" t="s">
        <v>131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60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8" t="s">
        <v>60</v>
      </c>
      <c r="E6" s="8" t="s">
        <v>41</v>
      </c>
      <c r="F6" s="58"/>
      <c r="G6" s="151" t="s">
        <v>27</v>
      </c>
      <c r="H6" s="39" t="str">
        <f aca="true" t="shared" si="0" ref="H6:H38">IF(COUNTA(AK6)&gt;0,IF(COUNTA(L6:AK6)&lt;classé,"Non","Oui"),"Non")</f>
        <v>Oui</v>
      </c>
      <c r="I6" s="115">
        <f aca="true" t="shared" si="1" ref="I6:I38">SUM(L6:AK6)-SUM(AN6:BA6)+K6</f>
        <v>202</v>
      </c>
      <c r="J6" s="116"/>
      <c r="K6" s="149">
        <f aca="true" t="shared" si="2" ref="K6:K38">COUNTIF(L$5:AK$5,$D6)*4</f>
        <v>4</v>
      </c>
      <c r="L6" s="118">
        <v>32</v>
      </c>
      <c r="M6" s="119">
        <v>40</v>
      </c>
      <c r="N6" s="120">
        <v>50</v>
      </c>
      <c r="O6" s="119">
        <v>50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26</v>
      </c>
      <c r="AK6" s="123">
        <v>16</v>
      </c>
      <c r="AL6" s="4">
        <f aca="true" t="shared" si="3" ref="AL6:AL38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16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8">A6+1</f>
        <v>2</v>
      </c>
      <c r="B7" s="51"/>
      <c r="C7" s="56"/>
      <c r="D7" s="57" t="s">
        <v>131</v>
      </c>
      <c r="E7" s="57" t="s">
        <v>97</v>
      </c>
      <c r="F7" s="58"/>
      <c r="G7" s="8" t="s">
        <v>28</v>
      </c>
      <c r="H7" s="39" t="str">
        <f t="shared" si="0"/>
        <v>Oui</v>
      </c>
      <c r="I7" s="14">
        <f t="shared" si="1"/>
        <v>186</v>
      </c>
      <c r="J7" s="117"/>
      <c r="K7" s="146">
        <f t="shared" si="2"/>
        <v>4</v>
      </c>
      <c r="L7" s="15">
        <v>40</v>
      </c>
      <c r="M7" s="16">
        <v>18</v>
      </c>
      <c r="N7" s="54">
        <v>40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22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18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151" t="s">
        <v>61</v>
      </c>
      <c r="E8" s="57" t="s">
        <v>62</v>
      </c>
      <c r="F8" s="58"/>
      <c r="G8" s="151" t="s">
        <v>36</v>
      </c>
      <c r="H8" s="39" t="str">
        <f t="shared" si="0"/>
        <v>Oui</v>
      </c>
      <c r="I8" s="14">
        <f t="shared" si="1"/>
        <v>120</v>
      </c>
      <c r="J8" s="117"/>
      <c r="K8" s="146">
        <f t="shared" si="2"/>
        <v>0</v>
      </c>
      <c r="L8" s="15">
        <v>17</v>
      </c>
      <c r="M8" s="16">
        <v>26</v>
      </c>
      <c r="N8" s="54">
        <v>32</v>
      </c>
      <c r="O8" s="16">
        <v>32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13</v>
      </c>
      <c r="AK8" s="82">
        <v>4</v>
      </c>
      <c r="AL8" s="4">
        <f t="shared" si="3"/>
        <v>32</v>
      </c>
      <c r="AM8" s="5">
        <f t="shared" si="4"/>
        <v>6</v>
      </c>
      <c r="AN8" s="94">
        <f t="shared" si="5"/>
        <v>4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1" t="s">
        <v>45</v>
      </c>
      <c r="E9" s="57" t="s">
        <v>64</v>
      </c>
      <c r="F9" s="58"/>
      <c r="G9" s="151" t="s">
        <v>27</v>
      </c>
      <c r="H9" s="39" t="str">
        <f t="shared" si="0"/>
        <v>Oui</v>
      </c>
      <c r="I9" s="14">
        <f t="shared" si="1"/>
        <v>118</v>
      </c>
      <c r="J9" s="117"/>
      <c r="K9" s="146">
        <f t="shared" si="2"/>
        <v>0</v>
      </c>
      <c r="L9" s="15">
        <v>22</v>
      </c>
      <c r="M9" s="16">
        <v>32</v>
      </c>
      <c r="N9" s="54">
        <v>20</v>
      </c>
      <c r="O9" s="16">
        <v>26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11</v>
      </c>
      <c r="AK9" s="82">
        <v>18</v>
      </c>
      <c r="AL9" s="4">
        <f t="shared" si="3"/>
        <v>32</v>
      </c>
      <c r="AM9" s="5">
        <f t="shared" si="4"/>
        <v>6</v>
      </c>
      <c r="AN9" s="94">
        <f t="shared" si="5"/>
        <v>11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 t="s">
        <v>132</v>
      </c>
      <c r="E10" s="8" t="s">
        <v>95</v>
      </c>
      <c r="F10" s="53"/>
      <c r="G10" s="8" t="s">
        <v>27</v>
      </c>
      <c r="H10" s="39" t="str">
        <f t="shared" si="0"/>
        <v>Oui</v>
      </c>
      <c r="I10" s="14">
        <f t="shared" si="1"/>
        <v>95</v>
      </c>
      <c r="J10" s="117"/>
      <c r="K10" s="146">
        <f t="shared" si="2"/>
        <v>0</v>
      </c>
      <c r="L10" s="15">
        <v>20</v>
      </c>
      <c r="M10" s="16">
        <v>17</v>
      </c>
      <c r="N10" s="54">
        <v>26</v>
      </c>
      <c r="O10" s="16">
        <v>22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10</v>
      </c>
      <c r="AK10" s="82">
        <v>6</v>
      </c>
      <c r="AL10" s="4">
        <f t="shared" si="3"/>
        <v>26</v>
      </c>
      <c r="AM10" s="5">
        <f t="shared" si="4"/>
        <v>6</v>
      </c>
      <c r="AN10" s="94">
        <f t="shared" si="5"/>
        <v>6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>A10+1</f>
        <v>6</v>
      </c>
      <c r="B11" s="51"/>
      <c r="C11" s="52"/>
      <c r="D11" s="57" t="s">
        <v>93</v>
      </c>
      <c r="E11" s="8" t="s">
        <v>94</v>
      </c>
      <c r="F11" s="53"/>
      <c r="G11" s="8" t="s">
        <v>26</v>
      </c>
      <c r="H11" s="39" t="str">
        <f t="shared" si="0"/>
        <v>Oui</v>
      </c>
      <c r="I11" s="14">
        <f t="shared" si="1"/>
        <v>91</v>
      </c>
      <c r="J11" s="117"/>
      <c r="K11" s="146">
        <f t="shared" si="2"/>
        <v>0</v>
      </c>
      <c r="L11" s="15">
        <v>18</v>
      </c>
      <c r="M11" s="16">
        <v>20</v>
      </c>
      <c r="N11" s="54">
        <v>22</v>
      </c>
      <c r="O11" s="16">
        <v>17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14</v>
      </c>
      <c r="AK11" s="82">
        <v>13</v>
      </c>
      <c r="AL11" s="4">
        <f t="shared" si="3"/>
        <v>22</v>
      </c>
      <c r="AM11" s="5">
        <f t="shared" si="4"/>
        <v>6</v>
      </c>
      <c r="AN11" s="94">
        <f t="shared" si="5"/>
        <v>13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140</v>
      </c>
      <c r="E12" s="57" t="s">
        <v>41</v>
      </c>
      <c r="F12" s="53"/>
      <c r="G12" s="8" t="s">
        <v>27</v>
      </c>
      <c r="H12" s="39" t="str">
        <f t="shared" si="0"/>
        <v>Oui</v>
      </c>
      <c r="I12" s="14">
        <f t="shared" si="1"/>
        <v>84</v>
      </c>
      <c r="J12" s="117"/>
      <c r="K12" s="146">
        <f t="shared" si="2"/>
        <v>0</v>
      </c>
      <c r="L12" s="15">
        <v>15</v>
      </c>
      <c r="M12" s="16">
        <v>22</v>
      </c>
      <c r="N12" s="54">
        <v>18</v>
      </c>
      <c r="O12" s="16">
        <v>19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3</v>
      </c>
      <c r="AK12" s="82">
        <v>10</v>
      </c>
      <c r="AL12" s="4">
        <f t="shared" si="3"/>
        <v>22</v>
      </c>
      <c r="AM12" s="5">
        <f t="shared" si="4"/>
        <v>6</v>
      </c>
      <c r="AN12" s="94">
        <f t="shared" si="5"/>
        <v>3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151" t="s">
        <v>133</v>
      </c>
      <c r="E13" s="57" t="s">
        <v>135</v>
      </c>
      <c r="F13" s="58"/>
      <c r="G13" s="151" t="s">
        <v>134</v>
      </c>
      <c r="H13" s="39" t="str">
        <f t="shared" si="0"/>
        <v>Oui</v>
      </c>
      <c r="I13" s="14">
        <f t="shared" si="1"/>
        <v>69</v>
      </c>
      <c r="J13" s="117"/>
      <c r="K13" s="146">
        <f t="shared" si="2"/>
        <v>0</v>
      </c>
      <c r="L13" s="15">
        <v>19</v>
      </c>
      <c r="M13" s="16">
        <v>16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15</v>
      </c>
      <c r="AK13" s="82">
        <v>19</v>
      </c>
      <c r="AL13" s="4">
        <f t="shared" si="3"/>
        <v>19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 t="s">
        <v>133</v>
      </c>
      <c r="E14" s="57" t="s">
        <v>41</v>
      </c>
      <c r="F14" s="58"/>
      <c r="G14" s="151" t="s">
        <v>134</v>
      </c>
      <c r="H14" s="39" t="str">
        <f t="shared" si="0"/>
        <v>Oui</v>
      </c>
      <c r="I14" s="14">
        <f t="shared" si="1"/>
        <v>57</v>
      </c>
      <c r="J14" s="117"/>
      <c r="K14" s="146">
        <f t="shared" si="2"/>
        <v>0</v>
      </c>
      <c r="L14" s="15">
        <v>16</v>
      </c>
      <c r="M14" s="16">
        <v>15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12</v>
      </c>
      <c r="AK14" s="82">
        <v>14</v>
      </c>
      <c r="AL14" s="4">
        <f t="shared" si="3"/>
        <v>16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151" t="s">
        <v>196</v>
      </c>
      <c r="E15" s="151" t="s">
        <v>154</v>
      </c>
      <c r="F15" s="58"/>
      <c r="G15" s="151" t="s">
        <v>7</v>
      </c>
      <c r="H15" s="39" t="str">
        <f t="shared" si="0"/>
        <v>Oui</v>
      </c>
      <c r="I15" s="14">
        <f t="shared" si="1"/>
        <v>45</v>
      </c>
      <c r="J15" s="117"/>
      <c r="K15" s="146">
        <f t="shared" si="2"/>
        <v>0</v>
      </c>
      <c r="L15" s="15"/>
      <c r="M15" s="16"/>
      <c r="N15" s="54">
        <v>19</v>
      </c>
      <c r="O15" s="16">
        <v>20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4</v>
      </c>
      <c r="AK15" s="82">
        <v>2</v>
      </c>
      <c r="AL15" s="4">
        <f t="shared" si="3"/>
        <v>20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175">
        <f t="shared" si="6"/>
        <v>11</v>
      </c>
      <c r="B16" s="176"/>
      <c r="C16" s="190"/>
      <c r="D16" s="162" t="s">
        <v>138</v>
      </c>
      <c r="E16" s="178" t="s">
        <v>75</v>
      </c>
      <c r="F16" s="179"/>
      <c r="G16" s="191" t="s">
        <v>139</v>
      </c>
      <c r="H16" s="159" t="str">
        <f t="shared" si="0"/>
        <v>Non</v>
      </c>
      <c r="I16" s="180">
        <f t="shared" si="1"/>
        <v>100</v>
      </c>
      <c r="J16" s="181"/>
      <c r="K16" s="165">
        <f t="shared" si="2"/>
        <v>0</v>
      </c>
      <c r="L16" s="182">
        <v>50</v>
      </c>
      <c r="M16" s="183">
        <v>50</v>
      </c>
      <c r="N16" s="184"/>
      <c r="O16" s="183"/>
      <c r="P16" s="184"/>
      <c r="Q16" s="185"/>
      <c r="R16" s="186"/>
      <c r="S16" s="183"/>
      <c r="T16" s="186"/>
      <c r="U16" s="185"/>
      <c r="V16" s="186"/>
      <c r="W16" s="183"/>
      <c r="X16" s="186"/>
      <c r="Y16" s="183"/>
      <c r="Z16" s="186"/>
      <c r="AA16" s="185"/>
      <c r="AB16" s="186"/>
      <c r="AC16" s="183"/>
      <c r="AD16" s="184"/>
      <c r="AE16" s="185"/>
      <c r="AF16" s="186"/>
      <c r="AG16" s="183"/>
      <c r="AH16" s="186"/>
      <c r="AI16" s="183"/>
      <c r="AJ16" s="185"/>
      <c r="AK16" s="187"/>
      <c r="AL16" s="4">
        <f t="shared" si="3"/>
        <v>50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159">
        <f t="shared" si="6"/>
        <v>12</v>
      </c>
      <c r="B17" s="160"/>
      <c r="C17" s="161"/>
      <c r="D17" s="188" t="s">
        <v>241</v>
      </c>
      <c r="E17" s="188" t="s">
        <v>242</v>
      </c>
      <c r="F17" s="163"/>
      <c r="G17" s="188" t="s">
        <v>26</v>
      </c>
      <c r="H17" s="159" t="str">
        <f t="shared" si="0"/>
        <v>Non</v>
      </c>
      <c r="I17" s="164">
        <f t="shared" si="1"/>
        <v>100</v>
      </c>
      <c r="J17" s="165"/>
      <c r="K17" s="165">
        <f t="shared" si="2"/>
        <v>0</v>
      </c>
      <c r="L17" s="166"/>
      <c r="M17" s="167"/>
      <c r="N17" s="168"/>
      <c r="O17" s="167"/>
      <c r="P17" s="168"/>
      <c r="Q17" s="169"/>
      <c r="R17" s="170"/>
      <c r="S17" s="167"/>
      <c r="T17" s="170"/>
      <c r="U17" s="169"/>
      <c r="V17" s="170"/>
      <c r="W17" s="167"/>
      <c r="X17" s="170"/>
      <c r="Y17" s="167"/>
      <c r="Z17" s="170"/>
      <c r="AA17" s="169"/>
      <c r="AB17" s="170"/>
      <c r="AC17" s="167"/>
      <c r="AD17" s="168"/>
      <c r="AE17" s="169"/>
      <c r="AF17" s="170"/>
      <c r="AG17" s="167"/>
      <c r="AH17" s="170"/>
      <c r="AI17" s="167"/>
      <c r="AJ17" s="169">
        <v>50</v>
      </c>
      <c r="AK17" s="171">
        <v>50</v>
      </c>
      <c r="AL17" s="4">
        <f t="shared" si="3"/>
        <v>50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159">
        <f t="shared" si="6"/>
        <v>13</v>
      </c>
      <c r="B18" s="160"/>
      <c r="C18" s="161"/>
      <c r="D18" s="188" t="s">
        <v>247</v>
      </c>
      <c r="E18" s="188" t="s">
        <v>40</v>
      </c>
      <c r="F18" s="163"/>
      <c r="G18" s="188" t="s">
        <v>79</v>
      </c>
      <c r="H18" s="159" t="str">
        <f t="shared" si="0"/>
        <v>Non</v>
      </c>
      <c r="I18" s="164">
        <f t="shared" si="1"/>
        <v>52</v>
      </c>
      <c r="J18" s="165"/>
      <c r="K18" s="165">
        <f t="shared" si="2"/>
        <v>0</v>
      </c>
      <c r="L18" s="166"/>
      <c r="M18" s="167"/>
      <c r="N18" s="168"/>
      <c r="O18" s="167"/>
      <c r="P18" s="168"/>
      <c r="Q18" s="169"/>
      <c r="R18" s="170"/>
      <c r="S18" s="167"/>
      <c r="T18" s="170"/>
      <c r="U18" s="169"/>
      <c r="V18" s="170"/>
      <c r="W18" s="167"/>
      <c r="X18" s="170"/>
      <c r="Y18" s="167"/>
      <c r="Z18" s="170"/>
      <c r="AA18" s="169"/>
      <c r="AB18" s="170"/>
      <c r="AC18" s="167"/>
      <c r="AD18" s="168"/>
      <c r="AE18" s="169"/>
      <c r="AF18" s="170"/>
      <c r="AG18" s="167"/>
      <c r="AH18" s="170"/>
      <c r="AI18" s="167"/>
      <c r="AJ18" s="169">
        <v>40</v>
      </c>
      <c r="AK18" s="171">
        <v>12</v>
      </c>
      <c r="AL18" s="4">
        <f t="shared" si="3"/>
        <v>40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159">
        <f t="shared" si="6"/>
        <v>14</v>
      </c>
      <c r="B19" s="160"/>
      <c r="C19" s="161"/>
      <c r="D19" s="162" t="s">
        <v>120</v>
      </c>
      <c r="E19" s="162" t="s">
        <v>42</v>
      </c>
      <c r="F19" s="163"/>
      <c r="G19" s="162" t="s">
        <v>210</v>
      </c>
      <c r="H19" s="159" t="str">
        <f t="shared" si="0"/>
        <v>Non</v>
      </c>
      <c r="I19" s="164">
        <f t="shared" si="1"/>
        <v>52</v>
      </c>
      <c r="J19" s="165"/>
      <c r="K19" s="165">
        <f t="shared" si="2"/>
        <v>0</v>
      </c>
      <c r="L19" s="166"/>
      <c r="M19" s="167"/>
      <c r="N19" s="168"/>
      <c r="O19" s="167"/>
      <c r="P19" s="168"/>
      <c r="Q19" s="169"/>
      <c r="R19" s="170"/>
      <c r="S19" s="167"/>
      <c r="T19" s="170"/>
      <c r="U19" s="169"/>
      <c r="V19" s="170"/>
      <c r="W19" s="167"/>
      <c r="X19" s="170"/>
      <c r="Y19" s="167"/>
      <c r="Z19" s="170"/>
      <c r="AA19" s="169"/>
      <c r="AB19" s="170"/>
      <c r="AC19" s="167"/>
      <c r="AD19" s="168"/>
      <c r="AE19" s="169"/>
      <c r="AF19" s="170"/>
      <c r="AG19" s="167"/>
      <c r="AH19" s="170"/>
      <c r="AI19" s="167"/>
      <c r="AJ19" s="169">
        <v>20</v>
      </c>
      <c r="AK19" s="171">
        <v>32</v>
      </c>
      <c r="AL19" s="4">
        <f t="shared" si="3"/>
        <v>32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159">
        <f t="shared" si="6"/>
        <v>15</v>
      </c>
      <c r="B20" s="160"/>
      <c r="C20" s="173"/>
      <c r="D20" s="162" t="s">
        <v>136</v>
      </c>
      <c r="E20" s="162" t="s">
        <v>81</v>
      </c>
      <c r="F20" s="163"/>
      <c r="G20" s="162" t="s">
        <v>137</v>
      </c>
      <c r="H20" s="159" t="str">
        <f t="shared" si="0"/>
        <v>Non</v>
      </c>
      <c r="I20" s="164">
        <f t="shared" si="1"/>
        <v>49</v>
      </c>
      <c r="J20" s="165"/>
      <c r="K20" s="165">
        <f t="shared" si="2"/>
        <v>4</v>
      </c>
      <c r="L20" s="166">
        <v>26</v>
      </c>
      <c r="M20" s="167">
        <v>19</v>
      </c>
      <c r="N20" s="168"/>
      <c r="O20" s="167"/>
      <c r="P20" s="168"/>
      <c r="Q20" s="169"/>
      <c r="R20" s="170"/>
      <c r="S20" s="167"/>
      <c r="T20" s="170"/>
      <c r="U20" s="169"/>
      <c r="V20" s="170"/>
      <c r="W20" s="167"/>
      <c r="X20" s="170"/>
      <c r="Y20" s="167"/>
      <c r="Z20" s="170"/>
      <c r="AA20" s="169"/>
      <c r="AB20" s="170"/>
      <c r="AC20" s="167"/>
      <c r="AD20" s="168"/>
      <c r="AE20" s="169"/>
      <c r="AF20" s="170"/>
      <c r="AG20" s="167"/>
      <c r="AH20" s="170"/>
      <c r="AI20" s="167"/>
      <c r="AJ20" s="169"/>
      <c r="AK20" s="171"/>
      <c r="AL20" s="4">
        <f t="shared" si="3"/>
        <v>26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159">
        <f t="shared" si="6"/>
        <v>16</v>
      </c>
      <c r="B21" s="160"/>
      <c r="C21" s="161"/>
      <c r="D21" s="188" t="s">
        <v>246</v>
      </c>
      <c r="E21" s="188" t="s">
        <v>146</v>
      </c>
      <c r="F21" s="163"/>
      <c r="G21" s="188" t="s">
        <v>224</v>
      </c>
      <c r="H21" s="159" t="str">
        <f t="shared" si="0"/>
        <v>Non</v>
      </c>
      <c r="I21" s="164">
        <f t="shared" si="1"/>
        <v>47</v>
      </c>
      <c r="J21" s="165"/>
      <c r="K21" s="165">
        <f t="shared" si="2"/>
        <v>0</v>
      </c>
      <c r="L21" s="166"/>
      <c r="M21" s="167"/>
      <c r="N21" s="168"/>
      <c r="O21" s="167"/>
      <c r="P21" s="168"/>
      <c r="Q21" s="169"/>
      <c r="R21" s="170"/>
      <c r="S21" s="167"/>
      <c r="T21" s="170"/>
      <c r="U21" s="169"/>
      <c r="V21" s="170"/>
      <c r="W21" s="167"/>
      <c r="X21" s="170"/>
      <c r="Y21" s="167"/>
      <c r="Z21" s="170"/>
      <c r="AA21" s="169"/>
      <c r="AB21" s="170"/>
      <c r="AC21" s="167"/>
      <c r="AD21" s="168"/>
      <c r="AE21" s="169"/>
      <c r="AF21" s="170"/>
      <c r="AG21" s="167"/>
      <c r="AH21" s="170"/>
      <c r="AI21" s="167"/>
      <c r="AJ21" s="169">
        <v>32</v>
      </c>
      <c r="AK21" s="171">
        <v>15</v>
      </c>
      <c r="AL21" s="4">
        <f t="shared" si="3"/>
        <v>32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159">
        <f t="shared" si="6"/>
        <v>17</v>
      </c>
      <c r="B22" s="160"/>
      <c r="C22" s="161"/>
      <c r="D22" s="188" t="s">
        <v>243</v>
      </c>
      <c r="E22" s="188" t="s">
        <v>249</v>
      </c>
      <c r="F22" s="163"/>
      <c r="G22" s="188" t="s">
        <v>79</v>
      </c>
      <c r="H22" s="159" t="str">
        <f t="shared" si="0"/>
        <v>Non</v>
      </c>
      <c r="I22" s="164">
        <f t="shared" si="1"/>
        <v>43</v>
      </c>
      <c r="J22" s="165"/>
      <c r="K22" s="165">
        <f t="shared" si="2"/>
        <v>0</v>
      </c>
      <c r="L22" s="166"/>
      <c r="M22" s="167"/>
      <c r="N22" s="168"/>
      <c r="O22" s="167"/>
      <c r="P22" s="168"/>
      <c r="Q22" s="169"/>
      <c r="R22" s="170"/>
      <c r="S22" s="167"/>
      <c r="T22" s="170"/>
      <c r="U22" s="169"/>
      <c r="V22" s="170"/>
      <c r="W22" s="167"/>
      <c r="X22" s="170"/>
      <c r="Y22" s="167"/>
      <c r="Z22" s="170"/>
      <c r="AA22" s="169"/>
      <c r="AB22" s="170"/>
      <c r="AC22" s="167"/>
      <c r="AD22" s="168"/>
      <c r="AE22" s="169"/>
      <c r="AF22" s="170"/>
      <c r="AG22" s="167"/>
      <c r="AH22" s="170"/>
      <c r="AI22" s="167"/>
      <c r="AJ22" s="169">
        <v>17</v>
      </c>
      <c r="AK22" s="171">
        <v>26</v>
      </c>
      <c r="AL22" s="4">
        <f t="shared" si="3"/>
        <v>26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159">
        <f t="shared" si="6"/>
        <v>18</v>
      </c>
      <c r="B23" s="160"/>
      <c r="C23" s="161"/>
      <c r="D23" s="188" t="s">
        <v>243</v>
      </c>
      <c r="E23" s="188" t="s">
        <v>55</v>
      </c>
      <c r="F23" s="163"/>
      <c r="G23" s="188" t="s">
        <v>79</v>
      </c>
      <c r="H23" s="159" t="str">
        <f t="shared" si="0"/>
        <v>Non</v>
      </c>
      <c r="I23" s="164">
        <f t="shared" si="1"/>
        <v>41</v>
      </c>
      <c r="J23" s="165"/>
      <c r="K23" s="165">
        <f t="shared" si="2"/>
        <v>0</v>
      </c>
      <c r="L23" s="166"/>
      <c r="M23" s="167"/>
      <c r="N23" s="168"/>
      <c r="O23" s="167"/>
      <c r="P23" s="168"/>
      <c r="Q23" s="169"/>
      <c r="R23" s="170"/>
      <c r="S23" s="167"/>
      <c r="T23" s="170"/>
      <c r="U23" s="169"/>
      <c r="V23" s="170"/>
      <c r="W23" s="167"/>
      <c r="X23" s="170"/>
      <c r="Y23" s="167"/>
      <c r="Z23" s="170"/>
      <c r="AA23" s="169"/>
      <c r="AB23" s="170"/>
      <c r="AC23" s="167"/>
      <c r="AD23" s="168"/>
      <c r="AE23" s="169"/>
      <c r="AF23" s="170"/>
      <c r="AG23" s="167"/>
      <c r="AH23" s="170"/>
      <c r="AI23" s="167"/>
      <c r="AJ23" s="169">
        <v>19</v>
      </c>
      <c r="AK23" s="171">
        <v>22</v>
      </c>
      <c r="AL23" s="4">
        <f t="shared" si="3"/>
        <v>22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159">
        <f t="shared" si="6"/>
        <v>19</v>
      </c>
      <c r="B24" s="160"/>
      <c r="C24" s="161"/>
      <c r="D24" s="162" t="s">
        <v>295</v>
      </c>
      <c r="E24" s="162" t="s">
        <v>39</v>
      </c>
      <c r="F24" s="163"/>
      <c r="G24" s="162" t="s">
        <v>28</v>
      </c>
      <c r="H24" s="159" t="str">
        <f t="shared" si="0"/>
        <v>Non</v>
      </c>
      <c r="I24" s="164">
        <f t="shared" si="1"/>
        <v>36</v>
      </c>
      <c r="J24" s="165"/>
      <c r="K24" s="165">
        <f t="shared" si="2"/>
        <v>0</v>
      </c>
      <c r="L24" s="166"/>
      <c r="M24" s="167"/>
      <c r="N24" s="168"/>
      <c r="O24" s="167"/>
      <c r="P24" s="168"/>
      <c r="Q24" s="169"/>
      <c r="R24" s="170"/>
      <c r="S24" s="167"/>
      <c r="T24" s="170"/>
      <c r="U24" s="169"/>
      <c r="V24" s="170"/>
      <c r="W24" s="167"/>
      <c r="X24" s="170"/>
      <c r="Y24" s="167"/>
      <c r="Z24" s="170"/>
      <c r="AA24" s="169"/>
      <c r="AB24" s="170"/>
      <c r="AC24" s="167"/>
      <c r="AD24" s="168"/>
      <c r="AE24" s="169"/>
      <c r="AF24" s="170"/>
      <c r="AG24" s="167"/>
      <c r="AH24" s="170"/>
      <c r="AI24" s="167"/>
      <c r="AJ24" s="169">
        <v>16</v>
      </c>
      <c r="AK24" s="171">
        <v>20</v>
      </c>
      <c r="AL24" s="4">
        <f t="shared" si="3"/>
        <v>20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159">
        <f t="shared" si="6"/>
        <v>20</v>
      </c>
      <c r="B25" s="160"/>
      <c r="C25" s="161"/>
      <c r="D25" s="188" t="s">
        <v>204</v>
      </c>
      <c r="E25" s="188" t="s">
        <v>162</v>
      </c>
      <c r="F25" s="163"/>
      <c r="G25" s="188" t="s">
        <v>205</v>
      </c>
      <c r="H25" s="159" t="str">
        <f t="shared" si="0"/>
        <v>Non</v>
      </c>
      <c r="I25" s="164">
        <f t="shared" si="1"/>
        <v>35</v>
      </c>
      <c r="J25" s="165"/>
      <c r="K25" s="165">
        <f t="shared" si="2"/>
        <v>0</v>
      </c>
      <c r="L25" s="166"/>
      <c r="M25" s="167"/>
      <c r="N25" s="168">
        <v>17</v>
      </c>
      <c r="O25" s="167">
        <v>18</v>
      </c>
      <c r="P25" s="168"/>
      <c r="Q25" s="169"/>
      <c r="R25" s="170"/>
      <c r="S25" s="167"/>
      <c r="T25" s="170"/>
      <c r="U25" s="169"/>
      <c r="V25" s="170"/>
      <c r="W25" s="167"/>
      <c r="X25" s="170"/>
      <c r="Y25" s="167"/>
      <c r="Z25" s="170"/>
      <c r="AA25" s="169"/>
      <c r="AB25" s="170"/>
      <c r="AC25" s="167"/>
      <c r="AD25" s="168"/>
      <c r="AE25" s="169"/>
      <c r="AF25" s="170"/>
      <c r="AG25" s="167"/>
      <c r="AH25" s="170"/>
      <c r="AI25" s="167"/>
      <c r="AJ25" s="169"/>
      <c r="AK25" s="171"/>
      <c r="AL25" s="4">
        <f t="shared" si="3"/>
        <v>18</v>
      </c>
      <c r="AM25" s="5">
        <f aca="true" t="shared" si="8" ref="AM25:AM38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159">
        <f t="shared" si="6"/>
        <v>21</v>
      </c>
      <c r="B26" s="160"/>
      <c r="C26" s="161"/>
      <c r="D26" s="188" t="s">
        <v>239</v>
      </c>
      <c r="E26" s="188" t="s">
        <v>240</v>
      </c>
      <c r="F26" s="163"/>
      <c r="G26" s="188" t="s">
        <v>5</v>
      </c>
      <c r="H26" s="159" t="str">
        <f t="shared" si="0"/>
        <v>Non</v>
      </c>
      <c r="I26" s="164">
        <f t="shared" si="1"/>
        <v>25</v>
      </c>
      <c r="J26" s="165"/>
      <c r="K26" s="165">
        <f t="shared" si="2"/>
        <v>0</v>
      </c>
      <c r="L26" s="166"/>
      <c r="M26" s="167"/>
      <c r="N26" s="168"/>
      <c r="O26" s="167"/>
      <c r="P26" s="168"/>
      <c r="Q26" s="169"/>
      <c r="R26" s="170"/>
      <c r="S26" s="167"/>
      <c r="T26" s="170"/>
      <c r="U26" s="169"/>
      <c r="V26" s="170"/>
      <c r="W26" s="167"/>
      <c r="X26" s="170"/>
      <c r="Y26" s="167"/>
      <c r="Z26" s="170"/>
      <c r="AA26" s="169"/>
      <c r="AB26" s="170"/>
      <c r="AC26" s="167"/>
      <c r="AD26" s="168"/>
      <c r="AE26" s="169"/>
      <c r="AF26" s="170"/>
      <c r="AG26" s="167"/>
      <c r="AH26" s="170"/>
      <c r="AI26" s="167"/>
      <c r="AJ26" s="169">
        <v>18</v>
      </c>
      <c r="AK26" s="171">
        <v>7</v>
      </c>
      <c r="AL26" s="4">
        <f t="shared" si="3"/>
        <v>18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159">
        <f t="shared" si="6"/>
        <v>22</v>
      </c>
      <c r="B27" s="160"/>
      <c r="C27" s="161"/>
      <c r="D27" s="188" t="s">
        <v>248</v>
      </c>
      <c r="E27" s="188" t="s">
        <v>249</v>
      </c>
      <c r="F27" s="163"/>
      <c r="G27" s="188" t="s">
        <v>79</v>
      </c>
      <c r="H27" s="159" t="str">
        <f t="shared" si="0"/>
        <v>Non</v>
      </c>
      <c r="I27" s="164">
        <f t="shared" si="1"/>
        <v>25</v>
      </c>
      <c r="J27" s="165"/>
      <c r="K27" s="165">
        <f t="shared" si="2"/>
        <v>0</v>
      </c>
      <c r="L27" s="166"/>
      <c r="M27" s="167"/>
      <c r="N27" s="168"/>
      <c r="O27" s="167"/>
      <c r="P27" s="168"/>
      <c r="Q27" s="169"/>
      <c r="R27" s="170"/>
      <c r="S27" s="167"/>
      <c r="T27" s="170"/>
      <c r="U27" s="169"/>
      <c r="V27" s="170"/>
      <c r="W27" s="167"/>
      <c r="X27" s="170"/>
      <c r="Y27" s="167"/>
      <c r="Z27" s="170"/>
      <c r="AA27" s="169"/>
      <c r="AB27" s="170"/>
      <c r="AC27" s="167"/>
      <c r="AD27" s="168"/>
      <c r="AE27" s="169"/>
      <c r="AF27" s="170"/>
      <c r="AG27" s="167"/>
      <c r="AH27" s="170"/>
      <c r="AI27" s="167"/>
      <c r="AJ27" s="169">
        <v>8</v>
      </c>
      <c r="AK27" s="171">
        <v>17</v>
      </c>
      <c r="AL27" s="4">
        <f t="shared" si="3"/>
        <v>17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159">
        <f t="shared" si="6"/>
        <v>23</v>
      </c>
      <c r="B28" s="160"/>
      <c r="C28" s="161"/>
      <c r="D28" s="162" t="s">
        <v>296</v>
      </c>
      <c r="E28" s="162" t="s">
        <v>297</v>
      </c>
      <c r="F28" s="163"/>
      <c r="G28" s="162" t="s">
        <v>27</v>
      </c>
      <c r="H28" s="159" t="str">
        <f t="shared" si="0"/>
        <v>Non</v>
      </c>
      <c r="I28" s="164">
        <f t="shared" si="1"/>
        <v>20</v>
      </c>
      <c r="J28" s="165"/>
      <c r="K28" s="165">
        <f t="shared" si="2"/>
        <v>0</v>
      </c>
      <c r="L28" s="166"/>
      <c r="M28" s="167"/>
      <c r="N28" s="168"/>
      <c r="O28" s="167"/>
      <c r="P28" s="168"/>
      <c r="Q28" s="169"/>
      <c r="R28" s="170"/>
      <c r="S28" s="167"/>
      <c r="T28" s="170"/>
      <c r="U28" s="169"/>
      <c r="V28" s="170"/>
      <c r="W28" s="167"/>
      <c r="X28" s="170"/>
      <c r="Y28" s="167"/>
      <c r="Z28" s="170"/>
      <c r="AA28" s="169"/>
      <c r="AB28" s="170"/>
      <c r="AC28" s="167"/>
      <c r="AD28" s="168"/>
      <c r="AE28" s="169"/>
      <c r="AF28" s="170"/>
      <c r="AG28" s="167"/>
      <c r="AH28" s="170"/>
      <c r="AI28" s="167"/>
      <c r="AJ28" s="169">
        <v>9</v>
      </c>
      <c r="AK28" s="171">
        <v>11</v>
      </c>
      <c r="AL28" s="4">
        <f t="shared" si="3"/>
        <v>11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159">
        <f t="shared" si="6"/>
        <v>24</v>
      </c>
      <c r="B29" s="160"/>
      <c r="C29" s="161"/>
      <c r="D29" s="188" t="s">
        <v>244</v>
      </c>
      <c r="E29" s="188" t="s">
        <v>39</v>
      </c>
      <c r="F29" s="163"/>
      <c r="G29" s="188" t="s">
        <v>206</v>
      </c>
      <c r="H29" s="159" t="str">
        <f t="shared" si="0"/>
        <v>Non</v>
      </c>
      <c r="I29" s="164">
        <f t="shared" si="1"/>
        <v>15</v>
      </c>
      <c r="J29" s="165"/>
      <c r="K29" s="165">
        <f t="shared" si="2"/>
        <v>0</v>
      </c>
      <c r="L29" s="166"/>
      <c r="M29" s="167"/>
      <c r="N29" s="168"/>
      <c r="O29" s="167"/>
      <c r="P29" s="168"/>
      <c r="Q29" s="169"/>
      <c r="R29" s="170"/>
      <c r="S29" s="167"/>
      <c r="T29" s="170"/>
      <c r="U29" s="169"/>
      <c r="V29" s="170"/>
      <c r="W29" s="167"/>
      <c r="X29" s="170"/>
      <c r="Y29" s="167"/>
      <c r="Z29" s="170"/>
      <c r="AA29" s="169"/>
      <c r="AB29" s="170"/>
      <c r="AC29" s="167"/>
      <c r="AD29" s="168"/>
      <c r="AE29" s="169"/>
      <c r="AF29" s="170"/>
      <c r="AG29" s="167"/>
      <c r="AH29" s="170"/>
      <c r="AI29" s="167"/>
      <c r="AJ29" s="169">
        <v>6</v>
      </c>
      <c r="AK29" s="171">
        <v>9</v>
      </c>
      <c r="AL29" s="4">
        <f t="shared" si="3"/>
        <v>9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159">
        <f t="shared" si="6"/>
        <v>25</v>
      </c>
      <c r="B30" s="160"/>
      <c r="C30" s="161"/>
      <c r="D30" s="162" t="s">
        <v>298</v>
      </c>
      <c r="E30" s="162" t="s">
        <v>162</v>
      </c>
      <c r="F30" s="163"/>
      <c r="G30" s="162" t="s">
        <v>29</v>
      </c>
      <c r="H30" s="159" t="str">
        <f t="shared" si="0"/>
        <v>Non</v>
      </c>
      <c r="I30" s="164">
        <f t="shared" si="1"/>
        <v>15</v>
      </c>
      <c r="J30" s="165"/>
      <c r="K30" s="165">
        <f t="shared" si="2"/>
        <v>0</v>
      </c>
      <c r="L30" s="166"/>
      <c r="M30" s="167"/>
      <c r="N30" s="168"/>
      <c r="O30" s="167"/>
      <c r="P30" s="168"/>
      <c r="Q30" s="169"/>
      <c r="R30" s="170"/>
      <c r="S30" s="167"/>
      <c r="T30" s="170"/>
      <c r="U30" s="169"/>
      <c r="V30" s="170"/>
      <c r="W30" s="167"/>
      <c r="X30" s="170"/>
      <c r="Y30" s="167"/>
      <c r="Z30" s="170"/>
      <c r="AA30" s="169"/>
      <c r="AB30" s="170"/>
      <c r="AC30" s="167"/>
      <c r="AD30" s="168"/>
      <c r="AE30" s="169"/>
      <c r="AF30" s="170"/>
      <c r="AG30" s="167"/>
      <c r="AH30" s="170"/>
      <c r="AI30" s="167"/>
      <c r="AJ30" s="169">
        <v>7</v>
      </c>
      <c r="AK30" s="171">
        <v>8</v>
      </c>
      <c r="AL30" s="4">
        <f t="shared" si="3"/>
        <v>8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159">
        <f t="shared" si="6"/>
        <v>26</v>
      </c>
      <c r="B31" s="160"/>
      <c r="C31" s="161"/>
      <c r="D31" s="162" t="s">
        <v>299</v>
      </c>
      <c r="E31" s="162" t="s">
        <v>162</v>
      </c>
      <c r="F31" s="163"/>
      <c r="G31" s="162" t="s">
        <v>36</v>
      </c>
      <c r="H31" s="159" t="str">
        <f t="shared" si="0"/>
        <v>Non</v>
      </c>
      <c r="I31" s="164">
        <f t="shared" si="1"/>
        <v>10</v>
      </c>
      <c r="J31" s="165"/>
      <c r="K31" s="165">
        <f t="shared" si="2"/>
        <v>0</v>
      </c>
      <c r="L31" s="166"/>
      <c r="M31" s="167"/>
      <c r="N31" s="168"/>
      <c r="O31" s="167"/>
      <c r="P31" s="168"/>
      <c r="Q31" s="169"/>
      <c r="R31" s="170"/>
      <c r="S31" s="167"/>
      <c r="T31" s="170"/>
      <c r="U31" s="169"/>
      <c r="V31" s="170"/>
      <c r="W31" s="167"/>
      <c r="X31" s="170"/>
      <c r="Y31" s="167"/>
      <c r="Z31" s="170"/>
      <c r="AA31" s="169"/>
      <c r="AB31" s="170"/>
      <c r="AC31" s="167"/>
      <c r="AD31" s="168"/>
      <c r="AE31" s="169"/>
      <c r="AF31" s="170"/>
      <c r="AG31" s="167"/>
      <c r="AH31" s="170"/>
      <c r="AI31" s="167"/>
      <c r="AJ31" s="169">
        <v>5</v>
      </c>
      <c r="AK31" s="171">
        <v>5</v>
      </c>
      <c r="AL31" s="4">
        <f t="shared" si="3"/>
        <v>5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 thickBot="1">
      <c r="A32" s="159">
        <f t="shared" si="6"/>
        <v>27</v>
      </c>
      <c r="B32" s="160"/>
      <c r="C32" s="161"/>
      <c r="D32" s="188" t="s">
        <v>245</v>
      </c>
      <c r="E32" s="188" t="s">
        <v>59</v>
      </c>
      <c r="F32" s="163"/>
      <c r="G32" s="188" t="s">
        <v>79</v>
      </c>
      <c r="H32" s="159" t="str">
        <f t="shared" si="0"/>
        <v>Non</v>
      </c>
      <c r="I32" s="164">
        <f t="shared" si="1"/>
        <v>5</v>
      </c>
      <c r="J32" s="165"/>
      <c r="K32" s="165">
        <f t="shared" si="2"/>
        <v>0</v>
      </c>
      <c r="L32" s="166"/>
      <c r="M32" s="167"/>
      <c r="N32" s="168"/>
      <c r="O32" s="167"/>
      <c r="P32" s="168"/>
      <c r="Q32" s="169"/>
      <c r="R32" s="170"/>
      <c r="S32" s="167"/>
      <c r="T32" s="170"/>
      <c r="U32" s="169"/>
      <c r="V32" s="170"/>
      <c r="W32" s="167"/>
      <c r="X32" s="170"/>
      <c r="Y32" s="167"/>
      <c r="Z32" s="170"/>
      <c r="AA32" s="169"/>
      <c r="AB32" s="170"/>
      <c r="AC32" s="167"/>
      <c r="AD32" s="168"/>
      <c r="AE32" s="169"/>
      <c r="AF32" s="170"/>
      <c r="AG32" s="167"/>
      <c r="AH32" s="170"/>
      <c r="AI32" s="167"/>
      <c r="AJ32" s="169">
        <v>2</v>
      </c>
      <c r="AK32" s="171">
        <v>3</v>
      </c>
      <c r="AL32" s="4">
        <f t="shared" si="3"/>
        <v>3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151"/>
      <c r="E33" s="151"/>
      <c r="F33" s="58"/>
      <c r="G33" s="151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151"/>
      <c r="E34" s="151"/>
      <c r="F34" s="58"/>
      <c r="G34" s="151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8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hidden="1">
      <c r="A35" s="39">
        <f t="shared" si="6"/>
        <v>30</v>
      </c>
      <c r="B35" s="51"/>
      <c r="C35" s="52"/>
      <c r="D35" s="151"/>
      <c r="E35" s="151"/>
      <c r="F35" s="58"/>
      <c r="G35" s="151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hidden="1">
      <c r="A36" s="39">
        <f t="shared" si="6"/>
        <v>31</v>
      </c>
      <c r="B36" s="51"/>
      <c r="C36" s="56"/>
      <c r="D36" s="151"/>
      <c r="E36" s="151"/>
      <c r="F36" s="58"/>
      <c r="G36" s="151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  <c r="BC36" s="96"/>
    </row>
    <row r="37" spans="1:55" s="97" customFormat="1" ht="24.75" customHeight="1" hidden="1">
      <c r="A37" s="39">
        <f t="shared" si="6"/>
        <v>32</v>
      </c>
      <c r="B37" s="51"/>
      <c r="C37" s="56"/>
      <c r="D37" s="151"/>
      <c r="E37" s="151"/>
      <c r="F37" s="58"/>
      <c r="G37" s="151"/>
      <c r="H37" s="39" t="str">
        <f t="shared" si="0"/>
        <v>Non</v>
      </c>
      <c r="I37" s="14">
        <f t="shared" si="1"/>
        <v>0</v>
      </c>
      <c r="J37" s="117"/>
      <c r="K37" s="146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>COUNTA(L37:AK37)</f>
        <v>0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  <c r="BC37" s="96"/>
    </row>
    <row r="38" spans="1:55" s="97" customFormat="1" ht="24.75" customHeight="1" hidden="1" thickBot="1">
      <c r="A38" s="39">
        <f t="shared" si="6"/>
        <v>33</v>
      </c>
      <c r="B38" s="51"/>
      <c r="C38" s="56"/>
      <c r="D38" s="57"/>
      <c r="E38" s="57"/>
      <c r="F38" s="58"/>
      <c r="G38" s="57"/>
      <c r="H38" s="39" t="str">
        <f t="shared" si="0"/>
        <v>Non</v>
      </c>
      <c r="I38" s="14">
        <f t="shared" si="1"/>
        <v>0</v>
      </c>
      <c r="J38" s="117"/>
      <c r="K38" s="146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8"/>
        <v>0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  <c r="BC38" s="96"/>
    </row>
    <row r="39" spans="1:55" s="97" customFormat="1" ht="24.75" customHeight="1" thickBot="1">
      <c r="A39" s="84"/>
      <c r="B39" s="85"/>
      <c r="C39" s="86" t="s">
        <v>6</v>
      </c>
      <c r="D39" s="86"/>
      <c r="E39" s="86"/>
      <c r="F39" s="86"/>
      <c r="G39" s="86"/>
      <c r="H39" s="85"/>
      <c r="I39" s="13"/>
      <c r="J39" s="85"/>
      <c r="K39" s="147"/>
      <c r="L39" s="87">
        <f>COUNT(L$6:L38)</f>
        <v>11</v>
      </c>
      <c r="M39" s="88">
        <f>COUNT(M$6:M38)</f>
        <v>11</v>
      </c>
      <c r="N39" s="89">
        <f>COUNT(N$6:N38)</f>
        <v>9</v>
      </c>
      <c r="O39" s="88">
        <f>COUNT(O$6:O38)</f>
        <v>9</v>
      </c>
      <c r="P39" s="89">
        <f>COUNT(P$6:P38)</f>
        <v>0</v>
      </c>
      <c r="Q39" s="90">
        <f>COUNT(Q$6:Q38)</f>
        <v>0</v>
      </c>
      <c r="R39" s="91">
        <f>COUNT(R$6:R38)</f>
        <v>0</v>
      </c>
      <c r="S39" s="88">
        <f>COUNT(S$6:S38)</f>
        <v>0</v>
      </c>
      <c r="T39" s="91">
        <f>COUNT(T$6:T38)</f>
        <v>0</v>
      </c>
      <c r="U39" s="90">
        <f>COUNT(U$6:U38)</f>
        <v>0</v>
      </c>
      <c r="V39" s="91">
        <f>COUNT(V$6:V38)</f>
        <v>0</v>
      </c>
      <c r="W39" s="88">
        <f>COUNT(W$6:W38)</f>
        <v>0</v>
      </c>
      <c r="X39" s="91">
        <f>COUNT(X$6:X38)</f>
        <v>0</v>
      </c>
      <c r="Y39" s="88">
        <f>COUNT(Y$6:Y38)</f>
        <v>0</v>
      </c>
      <c r="Z39" s="91">
        <f>COUNT(Z$6:Z38)</f>
        <v>0</v>
      </c>
      <c r="AA39" s="90">
        <f>COUNT(AA$6:AA38)</f>
        <v>0</v>
      </c>
      <c r="AB39" s="91">
        <f>COUNT(AB$6:AB38)</f>
        <v>0</v>
      </c>
      <c r="AC39" s="88">
        <f>COUNT(AC$6:AC38)</f>
        <v>0</v>
      </c>
      <c r="AD39" s="89">
        <f>COUNT(AD$6:AD38)</f>
        <v>0</v>
      </c>
      <c r="AE39" s="90">
        <f>COUNT(AE$6:AE38)</f>
        <v>0</v>
      </c>
      <c r="AF39" s="91">
        <f>COUNT(AF$6:AF38)</f>
        <v>0</v>
      </c>
      <c r="AG39" s="88">
        <f>COUNT(AG$6:AG38)</f>
        <v>0</v>
      </c>
      <c r="AH39" s="91">
        <f>COUNT(AH$6:AH38)</f>
        <v>0</v>
      </c>
      <c r="AI39" s="88">
        <f>COUNT(AI$6:AI38)</f>
        <v>0</v>
      </c>
      <c r="AJ39" s="90">
        <f>COUNT(AJ$6:AJ38)</f>
        <v>24</v>
      </c>
      <c r="AK39" s="92">
        <f>COUNT(AK$6:AK38)</f>
        <v>24</v>
      </c>
      <c r="AL39" s="4"/>
      <c r="AM39" s="5"/>
      <c r="AN39" s="125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96"/>
      <c r="BC39" s="96"/>
    </row>
    <row r="40" spans="1:55" ht="23.25" customHeight="1">
      <c r="A40" s="11"/>
      <c r="B40" s="40"/>
      <c r="D40" s="42"/>
      <c r="E40" s="42"/>
      <c r="F40" s="9" t="s">
        <v>15</v>
      </c>
      <c r="G40" s="43">
        <f>Nbcourse</f>
        <v>5</v>
      </c>
      <c r="I40" s="44"/>
      <c r="J40" s="11"/>
      <c r="K40" s="11"/>
      <c r="M40" s="45"/>
      <c r="N40" s="5"/>
      <c r="O40" s="5"/>
      <c r="T40" s="46"/>
      <c r="U40" s="5"/>
      <c r="V40" s="5"/>
      <c r="W40" s="5"/>
      <c r="X40" s="9" t="s">
        <v>16</v>
      </c>
      <c r="Y40" s="10">
        <f>classé/2</f>
        <v>2</v>
      </c>
      <c r="Z40" s="46" t="s">
        <v>17</v>
      </c>
      <c r="AA40" s="5"/>
      <c r="AB40" s="5"/>
      <c r="AC40" s="5"/>
      <c r="AD40" s="5"/>
      <c r="AE40" s="5"/>
      <c r="AF40" s="9"/>
      <c r="AG40" s="10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2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  <row r="43" spans="1:55" ht="12.75">
      <c r="A43" s="11"/>
      <c r="B43" s="11"/>
      <c r="C43" s="48"/>
      <c r="D43" s="42"/>
      <c r="E43" s="42"/>
      <c r="F43" s="42"/>
      <c r="G43" s="42"/>
      <c r="H43" s="11"/>
      <c r="I43" s="44"/>
      <c r="J43" s="11"/>
      <c r="K43" s="1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  <c r="BC43" s="42"/>
    </row>
    <row r="44" spans="1:55" ht="12.75">
      <c r="A44" s="11"/>
      <c r="B44" s="11"/>
      <c r="C44" s="48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  <c r="BC44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8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69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93" t="s">
        <v>35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 t="s">
        <v>118</v>
      </c>
      <c r="M5" s="133"/>
      <c r="N5" s="134" t="s">
        <v>197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 t="s">
        <v>121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121</v>
      </c>
      <c r="E6" s="113" t="s">
        <v>68</v>
      </c>
      <c r="F6" s="114"/>
      <c r="G6" s="113" t="s">
        <v>27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156</v>
      </c>
      <c r="J6" s="116"/>
      <c r="K6" s="146">
        <f aca="true" t="shared" si="2" ref="K6:K35">COUNTIF(L$5:AK$5,$D6)*4</f>
        <v>4</v>
      </c>
      <c r="L6" s="118">
        <v>32</v>
      </c>
      <c r="M6" s="119">
        <v>40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40</v>
      </c>
      <c r="AK6" s="123">
        <v>40</v>
      </c>
      <c r="AL6" s="4">
        <f aca="true" t="shared" si="3" ref="AL6:AL35">MAX(L6:AK6)</f>
        <v>40</v>
      </c>
      <c r="AM6" s="5">
        <f aca="true" t="shared" si="4" ref="AM6:AM14">COUNTA(L6:AK6)</f>
        <v>4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197</v>
      </c>
      <c r="E7" s="57" t="s">
        <v>198</v>
      </c>
      <c r="F7" s="58"/>
      <c r="G7" s="57" t="s">
        <v>27</v>
      </c>
      <c r="H7" s="39" t="str">
        <f t="shared" si="0"/>
        <v>Oui</v>
      </c>
      <c r="I7" s="14">
        <f t="shared" si="1"/>
        <v>142</v>
      </c>
      <c r="J7" s="117"/>
      <c r="K7" s="146">
        <f t="shared" si="2"/>
        <v>4</v>
      </c>
      <c r="L7" s="15"/>
      <c r="M7" s="16"/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26</v>
      </c>
      <c r="AK7" s="82">
        <v>22</v>
      </c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69</v>
      </c>
      <c r="E8" s="57" t="s">
        <v>41</v>
      </c>
      <c r="F8" s="58"/>
      <c r="G8" s="57" t="s">
        <v>27</v>
      </c>
      <c r="H8" s="39" t="str">
        <f t="shared" si="0"/>
        <v>Oui</v>
      </c>
      <c r="I8" s="14">
        <f t="shared" si="1"/>
        <v>83</v>
      </c>
      <c r="J8" s="117"/>
      <c r="K8" s="146">
        <f t="shared" si="2"/>
        <v>0</v>
      </c>
      <c r="L8" s="15">
        <v>22</v>
      </c>
      <c r="M8" s="16">
        <v>19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20</v>
      </c>
      <c r="AL8" s="4">
        <f t="shared" si="3"/>
        <v>22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159">
        <f t="shared" si="6"/>
        <v>4</v>
      </c>
      <c r="B9" s="160"/>
      <c r="C9" s="173"/>
      <c r="D9" s="162" t="s">
        <v>123</v>
      </c>
      <c r="E9" s="162" t="s">
        <v>124</v>
      </c>
      <c r="F9" s="163"/>
      <c r="G9" s="162" t="s">
        <v>27</v>
      </c>
      <c r="H9" s="159" t="str">
        <f t="shared" si="0"/>
        <v>Non</v>
      </c>
      <c r="I9" s="164">
        <f t="shared" si="1"/>
        <v>128</v>
      </c>
      <c r="J9" s="165"/>
      <c r="K9" s="165">
        <f t="shared" si="2"/>
        <v>0</v>
      </c>
      <c r="L9" s="166">
        <v>18</v>
      </c>
      <c r="M9" s="167">
        <v>20</v>
      </c>
      <c r="N9" s="168">
        <v>40</v>
      </c>
      <c r="O9" s="167">
        <v>50</v>
      </c>
      <c r="P9" s="168"/>
      <c r="Q9" s="169"/>
      <c r="R9" s="170"/>
      <c r="S9" s="167"/>
      <c r="T9" s="170"/>
      <c r="U9" s="169"/>
      <c r="V9" s="170"/>
      <c r="W9" s="167"/>
      <c r="X9" s="170"/>
      <c r="Y9" s="167"/>
      <c r="Z9" s="170"/>
      <c r="AA9" s="169"/>
      <c r="AB9" s="170"/>
      <c r="AC9" s="167"/>
      <c r="AD9" s="168"/>
      <c r="AE9" s="169"/>
      <c r="AF9" s="170"/>
      <c r="AG9" s="167"/>
      <c r="AH9" s="170"/>
      <c r="AI9" s="167"/>
      <c r="AJ9" s="169"/>
      <c r="AK9" s="171"/>
      <c r="AL9" s="4">
        <f t="shared" si="3"/>
        <v>50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159">
        <f t="shared" si="6"/>
        <v>5</v>
      </c>
      <c r="B10" s="160"/>
      <c r="C10" s="173"/>
      <c r="D10" s="162" t="s">
        <v>274</v>
      </c>
      <c r="E10" s="162" t="s">
        <v>252</v>
      </c>
      <c r="F10" s="163"/>
      <c r="G10" s="162" t="s">
        <v>275</v>
      </c>
      <c r="H10" s="159" t="str">
        <f t="shared" si="0"/>
        <v>Non</v>
      </c>
      <c r="I10" s="164">
        <f t="shared" si="1"/>
        <v>100</v>
      </c>
      <c r="J10" s="165"/>
      <c r="K10" s="165">
        <f t="shared" si="2"/>
        <v>0</v>
      </c>
      <c r="L10" s="166"/>
      <c r="M10" s="167"/>
      <c r="N10" s="168"/>
      <c r="O10" s="167"/>
      <c r="P10" s="168"/>
      <c r="Q10" s="169"/>
      <c r="R10" s="170"/>
      <c r="S10" s="167"/>
      <c r="T10" s="170"/>
      <c r="U10" s="169"/>
      <c r="V10" s="170"/>
      <c r="W10" s="167"/>
      <c r="X10" s="170"/>
      <c r="Y10" s="167"/>
      <c r="Z10" s="170"/>
      <c r="AA10" s="169"/>
      <c r="AB10" s="170"/>
      <c r="AC10" s="167"/>
      <c r="AD10" s="168"/>
      <c r="AE10" s="169"/>
      <c r="AF10" s="170"/>
      <c r="AG10" s="167"/>
      <c r="AH10" s="170"/>
      <c r="AI10" s="167"/>
      <c r="AJ10" s="169">
        <v>50</v>
      </c>
      <c r="AK10" s="171">
        <v>50</v>
      </c>
      <c r="AL10" s="4">
        <f t="shared" si="3"/>
        <v>50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159">
        <f t="shared" si="6"/>
        <v>6</v>
      </c>
      <c r="B11" s="160"/>
      <c r="C11" s="173"/>
      <c r="D11" s="162" t="s">
        <v>99</v>
      </c>
      <c r="E11" s="162" t="s">
        <v>100</v>
      </c>
      <c r="F11" s="163"/>
      <c r="G11" s="162" t="s">
        <v>101</v>
      </c>
      <c r="H11" s="159" t="str">
        <f t="shared" si="0"/>
        <v>Non</v>
      </c>
      <c r="I11" s="164">
        <f t="shared" si="1"/>
        <v>90</v>
      </c>
      <c r="J11" s="165"/>
      <c r="K11" s="165">
        <f t="shared" si="2"/>
        <v>0</v>
      </c>
      <c r="L11" s="166">
        <v>40</v>
      </c>
      <c r="M11" s="167">
        <v>50</v>
      </c>
      <c r="N11" s="168"/>
      <c r="O11" s="167"/>
      <c r="P11" s="168"/>
      <c r="Q11" s="169"/>
      <c r="R11" s="170"/>
      <c r="S11" s="167"/>
      <c r="T11" s="170"/>
      <c r="U11" s="169"/>
      <c r="V11" s="170"/>
      <c r="W11" s="167"/>
      <c r="X11" s="170"/>
      <c r="Y11" s="167"/>
      <c r="Z11" s="170"/>
      <c r="AA11" s="169"/>
      <c r="AB11" s="170"/>
      <c r="AC11" s="167"/>
      <c r="AD11" s="168"/>
      <c r="AE11" s="169"/>
      <c r="AF11" s="170"/>
      <c r="AG11" s="167"/>
      <c r="AH11" s="170"/>
      <c r="AI11" s="167"/>
      <c r="AJ11" s="169"/>
      <c r="AK11" s="171"/>
      <c r="AL11" s="4">
        <f t="shared" si="3"/>
        <v>50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59">
        <f t="shared" si="6"/>
        <v>7</v>
      </c>
      <c r="B12" s="160"/>
      <c r="C12" s="161"/>
      <c r="D12" s="162" t="s">
        <v>118</v>
      </c>
      <c r="E12" s="162" t="s">
        <v>119</v>
      </c>
      <c r="F12" s="163"/>
      <c r="G12" s="162" t="s">
        <v>31</v>
      </c>
      <c r="H12" s="159" t="str">
        <f t="shared" si="0"/>
        <v>Non</v>
      </c>
      <c r="I12" s="164">
        <f t="shared" si="1"/>
        <v>80</v>
      </c>
      <c r="J12" s="165"/>
      <c r="K12" s="165">
        <f t="shared" si="2"/>
        <v>4</v>
      </c>
      <c r="L12" s="166">
        <v>50</v>
      </c>
      <c r="M12" s="167">
        <v>26</v>
      </c>
      <c r="N12" s="168"/>
      <c r="O12" s="167"/>
      <c r="P12" s="168"/>
      <c r="Q12" s="169"/>
      <c r="R12" s="170"/>
      <c r="S12" s="167"/>
      <c r="T12" s="170"/>
      <c r="U12" s="169"/>
      <c r="V12" s="170"/>
      <c r="W12" s="167"/>
      <c r="X12" s="170"/>
      <c r="Y12" s="167"/>
      <c r="Z12" s="170"/>
      <c r="AA12" s="169"/>
      <c r="AB12" s="170"/>
      <c r="AC12" s="167"/>
      <c r="AD12" s="168"/>
      <c r="AE12" s="169"/>
      <c r="AF12" s="170"/>
      <c r="AG12" s="167"/>
      <c r="AH12" s="170"/>
      <c r="AI12" s="167"/>
      <c r="AJ12" s="169"/>
      <c r="AK12" s="171"/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159">
        <f t="shared" si="6"/>
        <v>8</v>
      </c>
      <c r="B13" s="160"/>
      <c r="C13" s="173"/>
      <c r="D13" s="162" t="s">
        <v>272</v>
      </c>
      <c r="E13" s="162" t="s">
        <v>273</v>
      </c>
      <c r="F13" s="163"/>
      <c r="G13" s="189" t="s">
        <v>210</v>
      </c>
      <c r="H13" s="159" t="str">
        <f t="shared" si="0"/>
        <v>Non</v>
      </c>
      <c r="I13" s="164">
        <f t="shared" si="1"/>
        <v>58</v>
      </c>
      <c r="J13" s="165"/>
      <c r="K13" s="165">
        <f t="shared" si="2"/>
        <v>0</v>
      </c>
      <c r="L13" s="166"/>
      <c r="M13" s="167"/>
      <c r="N13" s="168"/>
      <c r="O13" s="167"/>
      <c r="P13" s="168"/>
      <c r="Q13" s="169"/>
      <c r="R13" s="170"/>
      <c r="S13" s="167"/>
      <c r="T13" s="170"/>
      <c r="U13" s="169"/>
      <c r="V13" s="170"/>
      <c r="W13" s="167"/>
      <c r="X13" s="170"/>
      <c r="Y13" s="167"/>
      <c r="Z13" s="170"/>
      <c r="AA13" s="169"/>
      <c r="AB13" s="170"/>
      <c r="AC13" s="167"/>
      <c r="AD13" s="168"/>
      <c r="AE13" s="169"/>
      <c r="AF13" s="170"/>
      <c r="AG13" s="167"/>
      <c r="AH13" s="170"/>
      <c r="AI13" s="167"/>
      <c r="AJ13" s="169">
        <v>32</v>
      </c>
      <c r="AK13" s="171">
        <v>26</v>
      </c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159">
        <f t="shared" si="6"/>
        <v>9</v>
      </c>
      <c r="B14" s="160"/>
      <c r="C14" s="173"/>
      <c r="D14" s="162" t="s">
        <v>304</v>
      </c>
      <c r="E14" s="162" t="s">
        <v>263</v>
      </c>
      <c r="F14" s="163"/>
      <c r="G14" s="162" t="s">
        <v>79</v>
      </c>
      <c r="H14" s="159" t="str">
        <f t="shared" si="0"/>
        <v>Non</v>
      </c>
      <c r="I14" s="164">
        <f t="shared" si="1"/>
        <v>52</v>
      </c>
      <c r="J14" s="165"/>
      <c r="K14" s="165">
        <f t="shared" si="2"/>
        <v>0</v>
      </c>
      <c r="L14" s="166"/>
      <c r="M14" s="167"/>
      <c r="N14" s="168"/>
      <c r="O14" s="167"/>
      <c r="P14" s="168"/>
      <c r="Q14" s="169"/>
      <c r="R14" s="170"/>
      <c r="S14" s="167"/>
      <c r="T14" s="170"/>
      <c r="U14" s="169"/>
      <c r="V14" s="170"/>
      <c r="W14" s="167"/>
      <c r="X14" s="170"/>
      <c r="Y14" s="167"/>
      <c r="Z14" s="170"/>
      <c r="AA14" s="169"/>
      <c r="AB14" s="170"/>
      <c r="AC14" s="167"/>
      <c r="AD14" s="168"/>
      <c r="AE14" s="169"/>
      <c r="AF14" s="170"/>
      <c r="AG14" s="167"/>
      <c r="AH14" s="170"/>
      <c r="AI14" s="167"/>
      <c r="AJ14" s="169">
        <v>20</v>
      </c>
      <c r="AK14" s="171">
        <v>32</v>
      </c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159">
        <f t="shared" si="6"/>
        <v>10</v>
      </c>
      <c r="B15" s="160"/>
      <c r="C15" s="173"/>
      <c r="D15" s="162" t="s">
        <v>120</v>
      </c>
      <c r="E15" s="162" t="s">
        <v>42</v>
      </c>
      <c r="F15" s="163"/>
      <c r="G15" s="162" t="s">
        <v>96</v>
      </c>
      <c r="H15" s="159" t="str">
        <f t="shared" si="0"/>
        <v>Non</v>
      </c>
      <c r="I15" s="164">
        <f t="shared" si="1"/>
        <v>51</v>
      </c>
      <c r="J15" s="165"/>
      <c r="K15" s="165">
        <f t="shared" si="2"/>
        <v>0</v>
      </c>
      <c r="L15" s="166">
        <v>19</v>
      </c>
      <c r="M15" s="167">
        <v>32</v>
      </c>
      <c r="N15" s="168"/>
      <c r="O15" s="167"/>
      <c r="P15" s="168"/>
      <c r="Q15" s="169"/>
      <c r="R15" s="170"/>
      <c r="S15" s="167"/>
      <c r="T15" s="170"/>
      <c r="U15" s="169"/>
      <c r="V15" s="170"/>
      <c r="W15" s="167"/>
      <c r="X15" s="170"/>
      <c r="Y15" s="167"/>
      <c r="Z15" s="170"/>
      <c r="AA15" s="169"/>
      <c r="AB15" s="170"/>
      <c r="AC15" s="167"/>
      <c r="AD15" s="168"/>
      <c r="AE15" s="169"/>
      <c r="AF15" s="170"/>
      <c r="AG15" s="167"/>
      <c r="AH15" s="170"/>
      <c r="AI15" s="167"/>
      <c r="AJ15" s="169"/>
      <c r="AK15" s="171"/>
      <c r="AL15" s="4">
        <f t="shared" si="3"/>
        <v>32</v>
      </c>
      <c r="AM15" s="5">
        <f aca="true" t="shared" si="7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159">
        <f t="shared" si="6"/>
        <v>11</v>
      </c>
      <c r="B16" s="176"/>
      <c r="C16" s="177"/>
      <c r="D16" s="178" t="s">
        <v>102</v>
      </c>
      <c r="E16" s="178" t="s">
        <v>41</v>
      </c>
      <c r="F16" s="179"/>
      <c r="G16" s="178" t="s">
        <v>96</v>
      </c>
      <c r="H16" s="159" t="str">
        <f t="shared" si="0"/>
        <v>Non</v>
      </c>
      <c r="I16" s="180">
        <f t="shared" si="1"/>
        <v>48</v>
      </c>
      <c r="J16" s="181"/>
      <c r="K16" s="165">
        <f t="shared" si="2"/>
        <v>0</v>
      </c>
      <c r="L16" s="182">
        <v>26</v>
      </c>
      <c r="M16" s="183">
        <v>22</v>
      </c>
      <c r="N16" s="184"/>
      <c r="O16" s="183"/>
      <c r="P16" s="184"/>
      <c r="Q16" s="185"/>
      <c r="R16" s="186"/>
      <c r="S16" s="183"/>
      <c r="T16" s="186"/>
      <c r="U16" s="185"/>
      <c r="V16" s="186"/>
      <c r="W16" s="183"/>
      <c r="X16" s="186"/>
      <c r="Y16" s="183"/>
      <c r="Z16" s="186"/>
      <c r="AA16" s="185"/>
      <c r="AB16" s="186"/>
      <c r="AC16" s="183"/>
      <c r="AD16" s="184"/>
      <c r="AE16" s="185"/>
      <c r="AF16" s="186"/>
      <c r="AG16" s="183"/>
      <c r="AH16" s="186"/>
      <c r="AI16" s="183"/>
      <c r="AJ16" s="185"/>
      <c r="AK16" s="187"/>
      <c r="AL16" s="4">
        <f t="shared" si="3"/>
        <v>26</v>
      </c>
      <c r="AM16" s="5">
        <f t="shared" si="7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159">
        <f aca="true" t="shared" si="8" ref="A17:A25">A16+1</f>
        <v>12</v>
      </c>
      <c r="B17" s="160"/>
      <c r="C17" s="173"/>
      <c r="D17" s="188" t="s">
        <v>122</v>
      </c>
      <c r="E17" s="162" t="s">
        <v>98</v>
      </c>
      <c r="F17" s="163"/>
      <c r="G17" s="188" t="s">
        <v>27</v>
      </c>
      <c r="H17" s="159" t="str">
        <f t="shared" si="0"/>
        <v>Non</v>
      </c>
      <c r="I17" s="164">
        <f t="shared" si="1"/>
        <v>37</v>
      </c>
      <c r="J17" s="165"/>
      <c r="K17" s="165">
        <f t="shared" si="2"/>
        <v>0</v>
      </c>
      <c r="L17" s="166">
        <v>20</v>
      </c>
      <c r="M17" s="167">
        <v>17</v>
      </c>
      <c r="N17" s="168"/>
      <c r="O17" s="167"/>
      <c r="P17" s="168"/>
      <c r="Q17" s="169"/>
      <c r="R17" s="170"/>
      <c r="S17" s="167"/>
      <c r="T17" s="170"/>
      <c r="U17" s="169"/>
      <c r="V17" s="170"/>
      <c r="W17" s="167"/>
      <c r="X17" s="170"/>
      <c r="Y17" s="167"/>
      <c r="Z17" s="170"/>
      <c r="AA17" s="169"/>
      <c r="AB17" s="170"/>
      <c r="AC17" s="167"/>
      <c r="AD17" s="168"/>
      <c r="AE17" s="169"/>
      <c r="AF17" s="170"/>
      <c r="AG17" s="167"/>
      <c r="AH17" s="170"/>
      <c r="AI17" s="167"/>
      <c r="AJ17" s="169"/>
      <c r="AK17" s="171"/>
      <c r="AL17" s="4">
        <f t="shared" si="3"/>
        <v>20</v>
      </c>
      <c r="AM17" s="5">
        <f t="shared" si="7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159">
        <f t="shared" si="8"/>
        <v>13</v>
      </c>
      <c r="B18" s="160"/>
      <c r="C18" s="161"/>
      <c r="D18" s="162" t="s">
        <v>125</v>
      </c>
      <c r="E18" s="162" t="s">
        <v>74</v>
      </c>
      <c r="F18" s="163"/>
      <c r="G18" s="162" t="s">
        <v>27</v>
      </c>
      <c r="H18" s="159" t="str">
        <f t="shared" si="0"/>
        <v>Non</v>
      </c>
      <c r="I18" s="164">
        <f t="shared" si="1"/>
        <v>35</v>
      </c>
      <c r="J18" s="165"/>
      <c r="K18" s="165">
        <f t="shared" si="2"/>
        <v>0</v>
      </c>
      <c r="L18" s="166">
        <v>17</v>
      </c>
      <c r="M18" s="167">
        <v>18</v>
      </c>
      <c r="N18" s="168"/>
      <c r="O18" s="167"/>
      <c r="P18" s="168"/>
      <c r="Q18" s="169"/>
      <c r="R18" s="170"/>
      <c r="S18" s="167"/>
      <c r="T18" s="170"/>
      <c r="U18" s="169"/>
      <c r="V18" s="170"/>
      <c r="W18" s="167"/>
      <c r="X18" s="170"/>
      <c r="Y18" s="167"/>
      <c r="Z18" s="170"/>
      <c r="AA18" s="169"/>
      <c r="AB18" s="170"/>
      <c r="AC18" s="167"/>
      <c r="AD18" s="168"/>
      <c r="AE18" s="169"/>
      <c r="AF18" s="170"/>
      <c r="AG18" s="167"/>
      <c r="AH18" s="170"/>
      <c r="AI18" s="167"/>
      <c r="AJ18" s="169"/>
      <c r="AK18" s="171"/>
      <c r="AL18" s="4">
        <f t="shared" si="3"/>
        <v>18</v>
      </c>
      <c r="AM18" s="5">
        <f t="shared" si="7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 thickBot="1">
      <c r="A19" s="159">
        <f t="shared" si="8"/>
        <v>14</v>
      </c>
      <c r="B19" s="160"/>
      <c r="C19" s="161"/>
      <c r="D19" s="162" t="s">
        <v>126</v>
      </c>
      <c r="E19" s="162" t="s">
        <v>80</v>
      </c>
      <c r="F19" s="163"/>
      <c r="G19" s="162" t="s">
        <v>27</v>
      </c>
      <c r="H19" s="159" t="str">
        <f t="shared" si="0"/>
        <v>Non</v>
      </c>
      <c r="I19" s="164">
        <f t="shared" si="1"/>
        <v>32</v>
      </c>
      <c r="J19" s="165"/>
      <c r="K19" s="165">
        <f t="shared" si="2"/>
        <v>0</v>
      </c>
      <c r="L19" s="166">
        <v>16</v>
      </c>
      <c r="M19" s="167">
        <v>16</v>
      </c>
      <c r="N19" s="168"/>
      <c r="O19" s="167"/>
      <c r="P19" s="168"/>
      <c r="Q19" s="169"/>
      <c r="R19" s="170"/>
      <c r="S19" s="167"/>
      <c r="T19" s="170"/>
      <c r="U19" s="169"/>
      <c r="V19" s="170"/>
      <c r="W19" s="167"/>
      <c r="X19" s="170"/>
      <c r="Y19" s="167"/>
      <c r="Z19" s="170"/>
      <c r="AA19" s="169"/>
      <c r="AB19" s="170"/>
      <c r="AC19" s="167"/>
      <c r="AD19" s="168"/>
      <c r="AE19" s="169"/>
      <c r="AF19" s="170"/>
      <c r="AG19" s="167"/>
      <c r="AH19" s="170"/>
      <c r="AI19" s="167"/>
      <c r="AJ19" s="169"/>
      <c r="AK19" s="171"/>
      <c r="AL19" s="4">
        <f t="shared" si="3"/>
        <v>16</v>
      </c>
      <c r="AM19" s="5">
        <f t="shared" si="7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 hidden="1">
      <c r="A20" s="39">
        <f t="shared" si="8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 hidden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 hidden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 hidden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9" ref="AQ23:BA23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75" customHeight="1" hidden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10" ref="AN24:BA24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75" customHeight="1" hidden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1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 hidden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6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aca="true" t="shared" si="12" ref="AN26:BA35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10</v>
      </c>
      <c r="M36" s="88">
        <f>COUNT(M$6:M35)</f>
        <v>10</v>
      </c>
      <c r="N36" s="89">
        <f>COUNT(N$6:N35)</f>
        <v>2</v>
      </c>
      <c r="O36" s="88">
        <f>COUNT(O$6:O35)</f>
        <v>2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6</v>
      </c>
      <c r="AK36" s="92">
        <f>COUNT(AK$6:AK35)</f>
        <v>6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78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8.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 t="s">
        <v>71</v>
      </c>
      <c r="M5" s="133"/>
      <c r="N5" s="134" t="s">
        <v>71</v>
      </c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70</v>
      </c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71</v>
      </c>
      <c r="E6" s="113" t="s">
        <v>72</v>
      </c>
      <c r="F6" s="114"/>
      <c r="G6" s="113" t="s">
        <v>27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230</v>
      </c>
      <c r="J6" s="116"/>
      <c r="K6" s="146">
        <f aca="true" t="shared" si="2" ref="K6:K35">COUNTIF(L$5:AK$5,$D6)*4</f>
        <v>8</v>
      </c>
      <c r="L6" s="118">
        <v>50</v>
      </c>
      <c r="M6" s="119">
        <v>50</v>
      </c>
      <c r="N6" s="120">
        <v>22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>
        <v>40</v>
      </c>
      <c r="AK6" s="119">
        <v>32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22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 t="s">
        <v>130</v>
      </c>
      <c r="C7" s="56"/>
      <c r="D7" s="151" t="s">
        <v>127</v>
      </c>
      <c r="E7" s="57" t="s">
        <v>128</v>
      </c>
      <c r="F7" s="58"/>
      <c r="G7" s="151" t="s">
        <v>27</v>
      </c>
      <c r="H7" s="39" t="str">
        <f t="shared" si="0"/>
        <v>Oui</v>
      </c>
      <c r="I7" s="14">
        <f t="shared" si="1"/>
        <v>182</v>
      </c>
      <c r="J7" s="117"/>
      <c r="K7" s="146">
        <f t="shared" si="2"/>
        <v>0</v>
      </c>
      <c r="L7" s="15">
        <v>32</v>
      </c>
      <c r="M7" s="16">
        <v>40</v>
      </c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19</v>
      </c>
      <c r="AK7" s="82">
        <v>20</v>
      </c>
      <c r="AL7" s="4">
        <f t="shared" si="3"/>
        <v>50</v>
      </c>
      <c r="AM7" s="5">
        <f t="shared" si="4"/>
        <v>6</v>
      </c>
      <c r="AN7" s="94">
        <f t="shared" si="5"/>
        <v>19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2"/>
      <c r="D8" s="57" t="s">
        <v>70</v>
      </c>
      <c r="E8" s="57" t="s">
        <v>124</v>
      </c>
      <c r="F8" s="58"/>
      <c r="G8" s="57" t="s">
        <v>27</v>
      </c>
      <c r="H8" s="39" t="str">
        <f t="shared" si="0"/>
        <v>Oui</v>
      </c>
      <c r="I8" s="14">
        <f t="shared" si="1"/>
        <v>170</v>
      </c>
      <c r="J8" s="117"/>
      <c r="K8" s="146">
        <f t="shared" si="2"/>
        <v>4</v>
      </c>
      <c r="L8" s="15">
        <v>40</v>
      </c>
      <c r="M8" s="16">
        <v>26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50</v>
      </c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7"/>
        <v>4</v>
      </c>
      <c r="B9" s="51" t="s">
        <v>130</v>
      </c>
      <c r="C9" s="56"/>
      <c r="D9" s="151" t="s">
        <v>199</v>
      </c>
      <c r="E9" s="57" t="s">
        <v>200</v>
      </c>
      <c r="F9" s="58"/>
      <c r="G9" s="151" t="s">
        <v>201</v>
      </c>
      <c r="H9" s="39" t="str">
        <f t="shared" si="0"/>
        <v>Oui</v>
      </c>
      <c r="I9" s="14">
        <f t="shared" si="1"/>
        <v>109</v>
      </c>
      <c r="J9" s="117"/>
      <c r="K9" s="146">
        <f t="shared" si="2"/>
        <v>0</v>
      </c>
      <c r="L9" s="15"/>
      <c r="M9" s="16"/>
      <c r="N9" s="54">
        <v>40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18</v>
      </c>
      <c r="AK9" s="82">
        <v>19</v>
      </c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7"/>
        <v>5</v>
      </c>
      <c r="B10" s="51" t="s">
        <v>130</v>
      </c>
      <c r="C10" s="52"/>
      <c r="D10" s="57" t="s">
        <v>287</v>
      </c>
      <c r="E10" s="57" t="s">
        <v>288</v>
      </c>
      <c r="F10" s="58"/>
      <c r="G10" s="57" t="s">
        <v>201</v>
      </c>
      <c r="H10" s="39" t="str">
        <f t="shared" si="0"/>
        <v>Oui</v>
      </c>
      <c r="I10" s="14">
        <f t="shared" si="1"/>
        <v>71</v>
      </c>
      <c r="J10" s="117"/>
      <c r="K10" s="146">
        <f t="shared" si="2"/>
        <v>0</v>
      </c>
      <c r="L10" s="15"/>
      <c r="M10" s="16"/>
      <c r="N10" s="54">
        <v>20</v>
      </c>
      <c r="O10" s="16">
        <v>20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17</v>
      </c>
      <c r="AK10" s="82">
        <v>14</v>
      </c>
      <c r="AL10" s="4">
        <f t="shared" si="3"/>
        <v>20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159">
        <f t="shared" si="7"/>
        <v>6</v>
      </c>
      <c r="B11" s="160"/>
      <c r="C11" s="161"/>
      <c r="D11" s="162" t="s">
        <v>129</v>
      </c>
      <c r="E11" s="162" t="s">
        <v>103</v>
      </c>
      <c r="F11" s="163"/>
      <c r="G11" s="162" t="s">
        <v>27</v>
      </c>
      <c r="H11" s="159" t="str">
        <f t="shared" si="0"/>
        <v>Non</v>
      </c>
      <c r="I11" s="164">
        <f t="shared" si="1"/>
        <v>116</v>
      </c>
      <c r="J11" s="165"/>
      <c r="K11" s="165">
        <f t="shared" si="2"/>
        <v>0</v>
      </c>
      <c r="L11" s="166">
        <v>26</v>
      </c>
      <c r="M11" s="167">
        <v>32</v>
      </c>
      <c r="N11" s="168">
        <v>32</v>
      </c>
      <c r="O11" s="167">
        <v>26</v>
      </c>
      <c r="P11" s="168"/>
      <c r="Q11" s="169"/>
      <c r="R11" s="170"/>
      <c r="S11" s="167"/>
      <c r="T11" s="170"/>
      <c r="U11" s="169"/>
      <c r="V11" s="170"/>
      <c r="W11" s="167"/>
      <c r="X11" s="170"/>
      <c r="Y11" s="167"/>
      <c r="Z11" s="170"/>
      <c r="AA11" s="169"/>
      <c r="AB11" s="170"/>
      <c r="AC11" s="167"/>
      <c r="AD11" s="168"/>
      <c r="AE11" s="169"/>
      <c r="AF11" s="170"/>
      <c r="AG11" s="167"/>
      <c r="AH11" s="170"/>
      <c r="AI11" s="167"/>
      <c r="AJ11" s="169"/>
      <c r="AK11" s="171"/>
      <c r="AL11" s="4">
        <f t="shared" si="3"/>
        <v>32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59">
        <f t="shared" si="7"/>
        <v>7</v>
      </c>
      <c r="B12" s="160"/>
      <c r="C12" s="161"/>
      <c r="D12" s="162" t="s">
        <v>276</v>
      </c>
      <c r="E12" s="162" t="s">
        <v>277</v>
      </c>
      <c r="F12" s="163"/>
      <c r="G12" s="162" t="s">
        <v>206</v>
      </c>
      <c r="H12" s="159" t="str">
        <f t="shared" si="0"/>
        <v>Non</v>
      </c>
      <c r="I12" s="164">
        <f t="shared" si="1"/>
        <v>72</v>
      </c>
      <c r="J12" s="165"/>
      <c r="K12" s="165">
        <f t="shared" si="2"/>
        <v>0</v>
      </c>
      <c r="L12" s="166"/>
      <c r="M12" s="167"/>
      <c r="N12" s="168"/>
      <c r="O12" s="167"/>
      <c r="P12" s="168"/>
      <c r="Q12" s="169"/>
      <c r="R12" s="170"/>
      <c r="S12" s="167"/>
      <c r="T12" s="170"/>
      <c r="U12" s="169"/>
      <c r="V12" s="170"/>
      <c r="W12" s="167"/>
      <c r="X12" s="170"/>
      <c r="Y12" s="167"/>
      <c r="Z12" s="170"/>
      <c r="AA12" s="169"/>
      <c r="AB12" s="170"/>
      <c r="AC12" s="167"/>
      <c r="AD12" s="168"/>
      <c r="AE12" s="169"/>
      <c r="AF12" s="170"/>
      <c r="AG12" s="167"/>
      <c r="AH12" s="170"/>
      <c r="AI12" s="167"/>
      <c r="AJ12" s="169">
        <v>32</v>
      </c>
      <c r="AK12" s="171">
        <v>40</v>
      </c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59">
        <f t="shared" si="7"/>
        <v>8</v>
      </c>
      <c r="B13" s="160" t="s">
        <v>130</v>
      </c>
      <c r="C13" s="161"/>
      <c r="D13" s="172" t="s">
        <v>203</v>
      </c>
      <c r="E13" s="172" t="s">
        <v>202</v>
      </c>
      <c r="F13" s="163"/>
      <c r="G13" s="162" t="s">
        <v>27</v>
      </c>
      <c r="H13" s="159" t="str">
        <f t="shared" si="0"/>
        <v>Non</v>
      </c>
      <c r="I13" s="164">
        <f t="shared" si="1"/>
        <v>48</v>
      </c>
      <c r="J13" s="165"/>
      <c r="K13" s="165">
        <f t="shared" si="2"/>
        <v>0</v>
      </c>
      <c r="L13" s="166"/>
      <c r="M13" s="167"/>
      <c r="N13" s="168">
        <v>26</v>
      </c>
      <c r="O13" s="167">
        <v>22</v>
      </c>
      <c r="P13" s="168"/>
      <c r="Q13" s="169"/>
      <c r="R13" s="170"/>
      <c r="S13" s="167"/>
      <c r="T13" s="170"/>
      <c r="U13" s="169"/>
      <c r="V13" s="170"/>
      <c r="W13" s="167"/>
      <c r="X13" s="170"/>
      <c r="Y13" s="167"/>
      <c r="Z13" s="170"/>
      <c r="AA13" s="169"/>
      <c r="AB13" s="170"/>
      <c r="AC13" s="167"/>
      <c r="AD13" s="168"/>
      <c r="AE13" s="169"/>
      <c r="AF13" s="170"/>
      <c r="AG13" s="167"/>
      <c r="AH13" s="170"/>
      <c r="AI13" s="167"/>
      <c r="AJ13" s="169"/>
      <c r="AK13" s="171"/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59">
        <f t="shared" si="6"/>
        <v>9</v>
      </c>
      <c r="B14" s="160"/>
      <c r="C14" s="161"/>
      <c r="D14" s="162" t="s">
        <v>280</v>
      </c>
      <c r="E14" s="162" t="s">
        <v>281</v>
      </c>
      <c r="F14" s="163"/>
      <c r="G14" s="162" t="s">
        <v>206</v>
      </c>
      <c r="H14" s="159" t="str">
        <f t="shared" si="0"/>
        <v>Non</v>
      </c>
      <c r="I14" s="164">
        <f t="shared" si="1"/>
        <v>48</v>
      </c>
      <c r="J14" s="165"/>
      <c r="K14" s="165">
        <f t="shared" si="2"/>
        <v>0</v>
      </c>
      <c r="L14" s="166"/>
      <c r="M14" s="167"/>
      <c r="N14" s="168"/>
      <c r="O14" s="167"/>
      <c r="P14" s="168"/>
      <c r="Q14" s="169"/>
      <c r="R14" s="170"/>
      <c r="S14" s="167"/>
      <c r="T14" s="170"/>
      <c r="U14" s="169"/>
      <c r="V14" s="170"/>
      <c r="W14" s="167"/>
      <c r="X14" s="170"/>
      <c r="Y14" s="167"/>
      <c r="Z14" s="170"/>
      <c r="AA14" s="169"/>
      <c r="AB14" s="170"/>
      <c r="AC14" s="167"/>
      <c r="AD14" s="168"/>
      <c r="AE14" s="169"/>
      <c r="AF14" s="170"/>
      <c r="AG14" s="167"/>
      <c r="AH14" s="170"/>
      <c r="AI14" s="167"/>
      <c r="AJ14" s="169">
        <v>22</v>
      </c>
      <c r="AK14" s="171">
        <v>26</v>
      </c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59">
        <f t="shared" si="6"/>
        <v>10</v>
      </c>
      <c r="B15" s="160" t="s">
        <v>130</v>
      </c>
      <c r="C15" s="161"/>
      <c r="D15" s="162" t="s">
        <v>278</v>
      </c>
      <c r="E15" s="162" t="s">
        <v>279</v>
      </c>
      <c r="F15" s="163"/>
      <c r="G15" s="162" t="s">
        <v>206</v>
      </c>
      <c r="H15" s="159" t="str">
        <f t="shared" si="0"/>
        <v>Non</v>
      </c>
      <c r="I15" s="164">
        <f t="shared" si="1"/>
        <v>42</v>
      </c>
      <c r="J15" s="165"/>
      <c r="K15" s="165">
        <f t="shared" si="2"/>
        <v>0</v>
      </c>
      <c r="L15" s="166"/>
      <c r="M15" s="167"/>
      <c r="N15" s="168"/>
      <c r="O15" s="167"/>
      <c r="P15" s="168"/>
      <c r="Q15" s="169"/>
      <c r="R15" s="170"/>
      <c r="S15" s="167"/>
      <c r="T15" s="170"/>
      <c r="U15" s="169"/>
      <c r="V15" s="170"/>
      <c r="W15" s="167"/>
      <c r="X15" s="170"/>
      <c r="Y15" s="167"/>
      <c r="Z15" s="170"/>
      <c r="AA15" s="169"/>
      <c r="AB15" s="170"/>
      <c r="AC15" s="167"/>
      <c r="AD15" s="168"/>
      <c r="AE15" s="169"/>
      <c r="AF15" s="170"/>
      <c r="AG15" s="167"/>
      <c r="AH15" s="170"/>
      <c r="AI15" s="167"/>
      <c r="AJ15" s="169">
        <v>20</v>
      </c>
      <c r="AK15" s="171">
        <v>22</v>
      </c>
      <c r="AL15" s="4">
        <f t="shared" si="3"/>
        <v>22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5">
        <f t="shared" si="6"/>
        <v>11</v>
      </c>
      <c r="B16" s="176"/>
      <c r="C16" s="190"/>
      <c r="D16" s="178" t="s">
        <v>284</v>
      </c>
      <c r="E16" s="178" t="s">
        <v>285</v>
      </c>
      <c r="F16" s="193"/>
      <c r="G16" s="192" t="s">
        <v>210</v>
      </c>
      <c r="H16" s="159" t="str">
        <f t="shared" si="0"/>
        <v>Non</v>
      </c>
      <c r="I16" s="180">
        <f t="shared" si="1"/>
        <v>41</v>
      </c>
      <c r="J16" s="181"/>
      <c r="K16" s="165">
        <f t="shared" si="2"/>
        <v>0</v>
      </c>
      <c r="L16" s="182"/>
      <c r="M16" s="183"/>
      <c r="N16" s="184"/>
      <c r="O16" s="183"/>
      <c r="P16" s="184"/>
      <c r="Q16" s="185"/>
      <c r="R16" s="186"/>
      <c r="S16" s="183"/>
      <c r="T16" s="186"/>
      <c r="U16" s="185"/>
      <c r="V16" s="186"/>
      <c r="W16" s="183"/>
      <c r="X16" s="186"/>
      <c r="Y16" s="183"/>
      <c r="Z16" s="186"/>
      <c r="AA16" s="185"/>
      <c r="AB16" s="186"/>
      <c r="AC16" s="183"/>
      <c r="AD16" s="184"/>
      <c r="AE16" s="185"/>
      <c r="AF16" s="186"/>
      <c r="AG16" s="183"/>
      <c r="AH16" s="186"/>
      <c r="AI16" s="183"/>
      <c r="AJ16" s="185">
        <v>26</v>
      </c>
      <c r="AK16" s="187">
        <v>15</v>
      </c>
      <c r="AL16" s="4">
        <f t="shared" si="3"/>
        <v>26</v>
      </c>
      <c r="AM16" s="5">
        <f t="shared" si="4"/>
        <v>2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159">
        <f t="shared" si="6"/>
        <v>12</v>
      </c>
      <c r="B17" s="160"/>
      <c r="C17" s="173"/>
      <c r="D17" s="162" t="s">
        <v>286</v>
      </c>
      <c r="E17" s="162" t="s">
        <v>254</v>
      </c>
      <c r="F17" s="163"/>
      <c r="G17" s="162" t="s">
        <v>210</v>
      </c>
      <c r="H17" s="159" t="str">
        <f t="shared" si="0"/>
        <v>Non</v>
      </c>
      <c r="I17" s="164">
        <f t="shared" si="1"/>
        <v>33</v>
      </c>
      <c r="J17" s="165"/>
      <c r="K17" s="165">
        <f t="shared" si="2"/>
        <v>0</v>
      </c>
      <c r="L17" s="166"/>
      <c r="M17" s="167"/>
      <c r="N17" s="168"/>
      <c r="O17" s="167"/>
      <c r="P17" s="168"/>
      <c r="Q17" s="169"/>
      <c r="R17" s="170"/>
      <c r="S17" s="167"/>
      <c r="T17" s="170"/>
      <c r="U17" s="169"/>
      <c r="V17" s="170"/>
      <c r="W17" s="167"/>
      <c r="X17" s="170"/>
      <c r="Y17" s="167"/>
      <c r="Z17" s="170"/>
      <c r="AA17" s="169"/>
      <c r="AB17" s="170"/>
      <c r="AC17" s="167"/>
      <c r="AD17" s="168"/>
      <c r="AE17" s="169"/>
      <c r="AF17" s="170"/>
      <c r="AG17" s="167"/>
      <c r="AH17" s="170"/>
      <c r="AI17" s="167"/>
      <c r="AJ17" s="169">
        <v>16</v>
      </c>
      <c r="AK17" s="171">
        <v>17</v>
      </c>
      <c r="AL17" s="4">
        <f t="shared" si="3"/>
        <v>17</v>
      </c>
      <c r="AM17" s="5">
        <f t="shared" si="4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159">
        <f t="shared" si="6"/>
        <v>13</v>
      </c>
      <c r="B18" s="160"/>
      <c r="C18" s="161"/>
      <c r="D18" s="188" t="s">
        <v>282</v>
      </c>
      <c r="E18" s="162" t="s">
        <v>283</v>
      </c>
      <c r="F18" s="163"/>
      <c r="G18" s="188" t="s">
        <v>210</v>
      </c>
      <c r="H18" s="159" t="str">
        <f t="shared" si="0"/>
        <v>Non</v>
      </c>
      <c r="I18" s="164">
        <f t="shared" si="1"/>
        <v>32</v>
      </c>
      <c r="J18" s="165"/>
      <c r="K18" s="165">
        <f t="shared" si="2"/>
        <v>0</v>
      </c>
      <c r="L18" s="166"/>
      <c r="M18" s="167"/>
      <c r="N18" s="168"/>
      <c r="O18" s="167"/>
      <c r="P18" s="168"/>
      <c r="Q18" s="169"/>
      <c r="R18" s="170"/>
      <c r="S18" s="167"/>
      <c r="T18" s="170"/>
      <c r="U18" s="169"/>
      <c r="V18" s="170"/>
      <c r="W18" s="167"/>
      <c r="X18" s="170"/>
      <c r="Y18" s="167"/>
      <c r="Z18" s="170"/>
      <c r="AA18" s="169"/>
      <c r="AB18" s="170"/>
      <c r="AC18" s="167"/>
      <c r="AD18" s="168"/>
      <c r="AE18" s="169"/>
      <c r="AF18" s="170"/>
      <c r="AG18" s="167"/>
      <c r="AH18" s="170"/>
      <c r="AI18" s="167"/>
      <c r="AJ18" s="169">
        <v>14</v>
      </c>
      <c r="AK18" s="171">
        <v>18</v>
      </c>
      <c r="AL18" s="4">
        <f t="shared" si="3"/>
        <v>18</v>
      </c>
      <c r="AM18" s="5">
        <f t="shared" si="4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159">
        <f t="shared" si="6"/>
        <v>14</v>
      </c>
      <c r="B19" s="160" t="s">
        <v>130</v>
      </c>
      <c r="C19" s="173"/>
      <c r="D19" s="162" t="s">
        <v>301</v>
      </c>
      <c r="E19" s="162" t="s">
        <v>300</v>
      </c>
      <c r="F19" s="163"/>
      <c r="G19" s="162" t="s">
        <v>226</v>
      </c>
      <c r="H19" s="159" t="str">
        <f t="shared" si="0"/>
        <v>Non</v>
      </c>
      <c r="I19" s="164">
        <f t="shared" si="1"/>
        <v>31</v>
      </c>
      <c r="J19" s="165"/>
      <c r="K19" s="165">
        <f t="shared" si="2"/>
        <v>0</v>
      </c>
      <c r="L19" s="166"/>
      <c r="M19" s="167"/>
      <c r="N19" s="168"/>
      <c r="O19" s="167"/>
      <c r="P19" s="168"/>
      <c r="Q19" s="169"/>
      <c r="R19" s="170"/>
      <c r="S19" s="167"/>
      <c r="T19" s="170"/>
      <c r="U19" s="169"/>
      <c r="V19" s="170"/>
      <c r="W19" s="167"/>
      <c r="X19" s="170"/>
      <c r="Y19" s="167"/>
      <c r="Z19" s="170"/>
      <c r="AA19" s="169"/>
      <c r="AB19" s="170"/>
      <c r="AC19" s="167"/>
      <c r="AD19" s="168"/>
      <c r="AE19" s="169"/>
      <c r="AF19" s="170"/>
      <c r="AG19" s="167"/>
      <c r="AH19" s="170"/>
      <c r="AI19" s="167"/>
      <c r="AJ19" s="169">
        <v>15</v>
      </c>
      <c r="AK19" s="171">
        <v>16</v>
      </c>
      <c r="AL19" s="4">
        <f t="shared" si="3"/>
        <v>16</v>
      </c>
      <c r="AM19" s="5">
        <f t="shared" si="4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 thickBot="1">
      <c r="A20" s="159">
        <f t="shared" si="6"/>
        <v>15</v>
      </c>
      <c r="B20" s="160"/>
      <c r="C20" s="161"/>
      <c r="D20" s="162" t="s">
        <v>303</v>
      </c>
      <c r="E20" s="162" t="s">
        <v>302</v>
      </c>
      <c r="F20" s="163"/>
      <c r="G20" s="162" t="s">
        <v>29</v>
      </c>
      <c r="H20" s="159" t="str">
        <f t="shared" si="0"/>
        <v>Non</v>
      </c>
      <c r="I20" s="164">
        <f t="shared" si="1"/>
        <v>0</v>
      </c>
      <c r="J20" s="165"/>
      <c r="K20" s="165">
        <f t="shared" si="2"/>
        <v>0</v>
      </c>
      <c r="L20" s="166"/>
      <c r="M20" s="167"/>
      <c r="N20" s="168"/>
      <c r="O20" s="167"/>
      <c r="P20" s="168"/>
      <c r="Q20" s="169"/>
      <c r="R20" s="170"/>
      <c r="S20" s="167"/>
      <c r="T20" s="170"/>
      <c r="U20" s="169"/>
      <c r="V20" s="170"/>
      <c r="W20" s="167"/>
      <c r="X20" s="170"/>
      <c r="Y20" s="167"/>
      <c r="Z20" s="170"/>
      <c r="AA20" s="169"/>
      <c r="AB20" s="170"/>
      <c r="AC20" s="167"/>
      <c r="AD20" s="168"/>
      <c r="AE20" s="169"/>
      <c r="AF20" s="170"/>
      <c r="AG20" s="167"/>
      <c r="AH20" s="170"/>
      <c r="AI20" s="167"/>
      <c r="AJ20" s="169">
        <v>0</v>
      </c>
      <c r="AK20" s="171">
        <v>0</v>
      </c>
      <c r="AL20" s="4">
        <f t="shared" si="3"/>
        <v>0</v>
      </c>
      <c r="AM20" s="5">
        <f t="shared" si="4"/>
        <v>2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 hidden="1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131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 hidden="1">
      <c r="A25" s="39">
        <f t="shared" si="6"/>
        <v>20</v>
      </c>
      <c r="B25" s="51"/>
      <c r="C25" s="52"/>
      <c r="D25" s="8"/>
      <c r="E25" s="8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5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 hidden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 hidden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 hidden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 hidden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4</v>
      </c>
      <c r="M36" s="88">
        <f>COUNT(M$6:M35)</f>
        <v>4</v>
      </c>
      <c r="N36" s="89">
        <f>COUNT(N$6:N35)</f>
        <v>6</v>
      </c>
      <c r="O36" s="88">
        <f>COUNT(O$6:O35)</f>
        <v>6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13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7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0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93" t="s">
        <v>76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03" t="s">
        <v>10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6" t="s">
        <v>21</v>
      </c>
      <c r="K3" s="200" t="s">
        <v>24</v>
      </c>
      <c r="L3" s="199">
        <v>43163</v>
      </c>
      <c r="M3" s="195"/>
      <c r="N3" s="195">
        <v>43268</v>
      </c>
      <c r="O3" s="195"/>
      <c r="P3" s="194" t="s">
        <v>5</v>
      </c>
      <c r="Q3" s="194"/>
      <c r="R3" s="194" t="s">
        <v>7</v>
      </c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>
        <v>43373</v>
      </c>
      <c r="AK3" s="20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7"/>
      <c r="K4" s="20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8"/>
      <c r="K5" s="202"/>
      <c r="L5" s="134"/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/>
      <c r="E6" s="113"/>
      <c r="F6" s="114"/>
      <c r="G6" s="15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9">
        <f aca="true" t="shared" si="2" ref="K6:K35">COUNTIF(L$5:AK$5,$D6)*4</f>
        <v>0</v>
      </c>
      <c r="L6" s="118"/>
      <c r="M6" s="119"/>
      <c r="N6" s="120"/>
      <c r="O6" s="119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20"/>
      <c r="AK6" s="119"/>
      <c r="AL6" s="4">
        <f aca="true" t="shared" si="3" ref="AL6:AL35">MAX(L6:AK6)</f>
        <v>0</v>
      </c>
      <c r="AM6" s="5">
        <f aca="true" t="shared" si="4" ref="AM6:AM24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/>
      <c r="E8" s="57"/>
      <c r="F8" s="58"/>
      <c r="G8" s="151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1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Patrick VIZATELLE</cp:lastModifiedBy>
  <cp:lastPrinted>2018-09-30T15:59:00Z</cp:lastPrinted>
  <dcterms:created xsi:type="dcterms:W3CDTF">2000-07-20T15:00:17Z</dcterms:created>
  <dcterms:modified xsi:type="dcterms:W3CDTF">2018-10-02T14:01:58Z</dcterms:modified>
  <cp:category/>
  <cp:version/>
  <cp:contentType/>
  <cp:contentStatus/>
</cp:coreProperties>
</file>